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16\PROGRAMEN\30_09_2016\MF\"/>
    </mc:Choice>
  </mc:AlternateContent>
  <bookViews>
    <workbookView xWindow="240" yWindow="135" windowWidth="8520" windowHeight="10230" tabRatio="711"/>
  </bookViews>
  <sheets>
    <sheet name="Pol+Pr" sheetId="1" r:id="rId1"/>
    <sheet name="Pr(1)" sheetId="2" r:id="rId2"/>
    <sheet name="Pr(2)" sheetId="3" r:id="rId3"/>
    <sheet name="Pr(3)" sheetId="4" r:id="rId4"/>
    <sheet name="Pr(4)" sheetId="5" r:id="rId5"/>
    <sheet name="Pr(5)" sheetId="6" r:id="rId6"/>
    <sheet name="Pr(6)" sheetId="7" r:id="rId7"/>
    <sheet name="Pr(7)" sheetId="8" r:id="rId8"/>
    <sheet name="Pr(8)" sheetId="9" r:id="rId9"/>
    <sheet name="Pr(9)" sheetId="10" r:id="rId10"/>
    <sheet name="Pr(10)" sheetId="11" r:id="rId11"/>
    <sheet name="Pr(11)" sheetId="12" r:id="rId12"/>
    <sheet name="Pr(12)" sheetId="13" r:id="rId13"/>
    <sheet name="общо" sheetId="14" r:id="rId14"/>
  </sheets>
  <calcPr calcId="162913"/>
</workbook>
</file>

<file path=xl/calcChain.xml><?xml version="1.0" encoding="utf-8"?>
<calcChain xmlns="http://schemas.openxmlformats.org/spreadsheetml/2006/main">
  <c r="E18" i="14" l="1"/>
  <c r="F18" i="14"/>
  <c r="G18" i="14"/>
  <c r="H18" i="14"/>
  <c r="H16" i="14" s="1"/>
  <c r="D18" i="14"/>
  <c r="G23" i="14"/>
  <c r="G21" i="14"/>
  <c r="G20" i="14"/>
  <c r="G19" i="14"/>
  <c r="G16" i="12"/>
  <c r="H16" i="12"/>
  <c r="G16" i="10"/>
  <c r="H16" i="10"/>
  <c r="G16" i="9"/>
  <c r="H16" i="9"/>
  <c r="G16" i="7"/>
  <c r="H16" i="7"/>
  <c r="G16" i="6"/>
  <c r="H16" i="6"/>
  <c r="G16" i="5"/>
  <c r="H16" i="5"/>
  <c r="G16" i="3"/>
  <c r="H16" i="3"/>
  <c r="G16" i="2"/>
  <c r="F16" i="2"/>
  <c r="G16" i="14" l="1"/>
  <c r="D18" i="3"/>
  <c r="D19" i="3"/>
  <c r="D18" i="2"/>
  <c r="F20" i="14" l="1"/>
  <c r="F21" i="14"/>
  <c r="C23" i="14"/>
  <c r="D23" i="14"/>
  <c r="E23" i="14"/>
  <c r="F23" i="14"/>
  <c r="H16" i="4"/>
  <c r="G16" i="4"/>
  <c r="F16" i="4"/>
  <c r="E16" i="4"/>
  <c r="D16" i="4"/>
  <c r="C16" i="4"/>
  <c r="F16" i="5"/>
  <c r="E16" i="5"/>
  <c r="D16" i="5"/>
  <c r="C16" i="5"/>
  <c r="F16" i="6"/>
  <c r="E16" i="6"/>
  <c r="D16" i="6"/>
  <c r="C16" i="6"/>
  <c r="F16" i="7"/>
  <c r="E16" i="7"/>
  <c r="D16" i="7"/>
  <c r="C16" i="7"/>
  <c r="H16" i="8"/>
  <c r="G16" i="8"/>
  <c r="F16" i="8"/>
  <c r="E16" i="8"/>
  <c r="D16" i="8"/>
  <c r="C16" i="8"/>
  <c r="F16" i="9"/>
  <c r="E16" i="9"/>
  <c r="D16" i="9"/>
  <c r="C16" i="9"/>
  <c r="F16" i="10"/>
  <c r="E16" i="10"/>
  <c r="E36" i="10" s="1"/>
  <c r="D16" i="10"/>
  <c r="C16" i="10"/>
  <c r="H16" i="11"/>
  <c r="G16" i="11"/>
  <c r="F16" i="11"/>
  <c r="E16" i="11"/>
  <c r="D16" i="11"/>
  <c r="C16" i="11"/>
  <c r="F16" i="12"/>
  <c r="E16" i="12"/>
  <c r="D16" i="12"/>
  <c r="C16" i="12"/>
  <c r="H16" i="13"/>
  <c r="G16" i="13"/>
  <c r="F16" i="13"/>
  <c r="E16" i="13"/>
  <c r="D16" i="13"/>
  <c r="C16" i="13"/>
  <c r="F16" i="3"/>
  <c r="E16" i="3"/>
  <c r="D16" i="3"/>
  <c r="C16" i="3"/>
  <c r="D16" i="2"/>
  <c r="E16" i="2"/>
  <c r="C16" i="2"/>
  <c r="D19" i="14" l="1"/>
  <c r="D20" i="14"/>
  <c r="D21" i="14"/>
  <c r="C19" i="14"/>
  <c r="E19" i="14"/>
  <c r="F19" i="14"/>
  <c r="C20" i="14"/>
  <c r="E20" i="14"/>
  <c r="C21" i="14"/>
  <c r="E21" i="14"/>
  <c r="D20" i="9"/>
  <c r="D20" i="2"/>
  <c r="H16" i="2" l="1"/>
  <c r="B4" i="5"/>
  <c r="B4" i="6"/>
  <c r="B4" i="7"/>
  <c r="B4" i="8"/>
  <c r="B4" i="9"/>
  <c r="B4" i="10"/>
  <c r="B4" i="11"/>
  <c r="B4" i="12"/>
  <c r="B4" i="13"/>
  <c r="B4" i="14"/>
  <c r="B4" i="4"/>
  <c r="B4" i="3"/>
  <c r="B4" i="2"/>
  <c r="H38" i="14" l="1"/>
  <c r="G38" i="14"/>
  <c r="F38" i="14"/>
  <c r="E38" i="14"/>
  <c r="D38" i="14"/>
  <c r="C38" i="14"/>
  <c r="C27" i="14"/>
  <c r="D27" i="14"/>
  <c r="E27" i="14"/>
  <c r="F27" i="14"/>
  <c r="G27" i="14"/>
  <c r="H27" i="14"/>
  <c r="C28" i="14"/>
  <c r="D28" i="14"/>
  <c r="E28" i="14"/>
  <c r="F28" i="14"/>
  <c r="G28" i="14"/>
  <c r="H28" i="14"/>
  <c r="C30" i="14"/>
  <c r="D30" i="14"/>
  <c r="E30" i="14"/>
  <c r="F30" i="14"/>
  <c r="G30" i="14"/>
  <c r="H30" i="14"/>
  <c r="C31" i="14"/>
  <c r="D31" i="14"/>
  <c r="E31" i="14"/>
  <c r="F31" i="14"/>
  <c r="G31" i="14"/>
  <c r="H31" i="14"/>
  <c r="C32" i="14"/>
  <c r="D32" i="14"/>
  <c r="E32" i="14"/>
  <c r="F32" i="14"/>
  <c r="G32" i="14"/>
  <c r="H32" i="14"/>
  <c r="C34" i="14"/>
  <c r="D34" i="14"/>
  <c r="E34" i="14"/>
  <c r="F34" i="14"/>
  <c r="G34" i="14"/>
  <c r="H34" i="14"/>
  <c r="H22" i="14"/>
  <c r="G22" i="14"/>
  <c r="F22" i="14"/>
  <c r="F16" i="14" s="1"/>
  <c r="E22" i="14"/>
  <c r="E16" i="14" s="1"/>
  <c r="D22" i="14"/>
  <c r="C22" i="14"/>
  <c r="C13" i="14"/>
  <c r="D13" i="14"/>
  <c r="E13" i="14"/>
  <c r="F13" i="14"/>
  <c r="G13" i="14"/>
  <c r="H13" i="14"/>
  <c r="C14" i="14"/>
  <c r="D14" i="14"/>
  <c r="E14" i="14"/>
  <c r="F14" i="14"/>
  <c r="G14" i="14"/>
  <c r="H14" i="14"/>
  <c r="D12" i="14"/>
  <c r="E12" i="14"/>
  <c r="F12" i="14"/>
  <c r="G12" i="14"/>
  <c r="H12" i="14"/>
  <c r="C12" i="14"/>
  <c r="D16" i="14" l="1"/>
  <c r="C16" i="14"/>
  <c r="G10" i="14"/>
  <c r="E10" i="14"/>
  <c r="C10" i="14"/>
  <c r="H10" i="14"/>
  <c r="F10" i="14"/>
  <c r="F36" i="14" s="1"/>
  <c r="D10" i="14"/>
  <c r="G36" i="14" l="1"/>
  <c r="H36" i="14"/>
  <c r="D36" i="14"/>
  <c r="C36" i="14"/>
  <c r="E36" i="14"/>
  <c r="B6" i="13"/>
  <c r="B6" i="12"/>
  <c r="B6" i="11"/>
  <c r="B6" i="10"/>
  <c r="B6" i="9"/>
  <c r="B6" i="8"/>
  <c r="B6" i="7"/>
  <c r="B6" i="6"/>
  <c r="B6" i="5"/>
  <c r="B6" i="4"/>
  <c r="B6" i="3"/>
  <c r="H10" i="13"/>
  <c r="H36" i="13" s="1"/>
  <c r="I30" i="1" s="1"/>
  <c r="G10" i="13"/>
  <c r="G36" i="13" s="1"/>
  <c r="H30" i="1" s="1"/>
  <c r="F10" i="13"/>
  <c r="F36" i="13" s="1"/>
  <c r="G30" i="1" s="1"/>
  <c r="E10" i="13"/>
  <c r="E36" i="13" s="1"/>
  <c r="F30" i="1" s="1"/>
  <c r="D10" i="13"/>
  <c r="D36" i="13" s="1"/>
  <c r="E30" i="1" s="1"/>
  <c r="C10" i="13"/>
  <c r="H10" i="12"/>
  <c r="H36" i="12" s="1"/>
  <c r="I28" i="1" s="1"/>
  <c r="G10" i="12"/>
  <c r="G36" i="12" s="1"/>
  <c r="H28" i="1" s="1"/>
  <c r="F10" i="12"/>
  <c r="F36" i="12" s="1"/>
  <c r="G28" i="1" s="1"/>
  <c r="E10" i="12"/>
  <c r="E36" i="12" s="1"/>
  <c r="F28" i="1" s="1"/>
  <c r="D10" i="12"/>
  <c r="D36" i="12" s="1"/>
  <c r="E28" i="1" s="1"/>
  <c r="C10" i="12"/>
  <c r="H10" i="11"/>
  <c r="H36" i="11" s="1"/>
  <c r="I27" i="1" s="1"/>
  <c r="G10" i="11"/>
  <c r="G36" i="11" s="1"/>
  <c r="H27" i="1" s="1"/>
  <c r="F10" i="11"/>
  <c r="F36" i="11" s="1"/>
  <c r="G27" i="1" s="1"/>
  <c r="E10" i="11"/>
  <c r="E36" i="11" s="1"/>
  <c r="F27" i="1" s="1"/>
  <c r="D10" i="11"/>
  <c r="D36" i="11" s="1"/>
  <c r="E27" i="1" s="1"/>
  <c r="C10" i="11"/>
  <c r="H10" i="10"/>
  <c r="H36" i="10" s="1"/>
  <c r="I26" i="1" s="1"/>
  <c r="G10" i="10"/>
  <c r="G36" i="10" s="1"/>
  <c r="H26" i="1" s="1"/>
  <c r="F10" i="10"/>
  <c r="F36" i="10" s="1"/>
  <c r="G26" i="1" s="1"/>
  <c r="E10" i="10"/>
  <c r="F26" i="1" s="1"/>
  <c r="D10" i="10"/>
  <c r="D36" i="10" s="1"/>
  <c r="E26" i="1" s="1"/>
  <c r="C10" i="10"/>
  <c r="H10" i="9"/>
  <c r="H36" i="9" s="1"/>
  <c r="I25" i="1" s="1"/>
  <c r="G10" i="9"/>
  <c r="G36" i="9" s="1"/>
  <c r="H25" i="1" s="1"/>
  <c r="F10" i="9"/>
  <c r="F36" i="9" s="1"/>
  <c r="G25" i="1" s="1"/>
  <c r="E10" i="9"/>
  <c r="E36" i="9" s="1"/>
  <c r="F25" i="1" s="1"/>
  <c r="D10" i="9"/>
  <c r="D36" i="9" s="1"/>
  <c r="E25" i="1" s="1"/>
  <c r="C10" i="9"/>
  <c r="C36" i="9" s="1"/>
  <c r="D25" i="1" s="1"/>
  <c r="H10" i="8"/>
  <c r="H36" i="8" s="1"/>
  <c r="I24" i="1" s="1"/>
  <c r="G10" i="8"/>
  <c r="G36" i="8" s="1"/>
  <c r="H24" i="1" s="1"/>
  <c r="F10" i="8"/>
  <c r="F36" i="8" s="1"/>
  <c r="G24" i="1" s="1"/>
  <c r="E10" i="8"/>
  <c r="E36" i="8" s="1"/>
  <c r="F24" i="1" s="1"/>
  <c r="D10" i="8"/>
  <c r="D36" i="8" s="1"/>
  <c r="E24" i="1" s="1"/>
  <c r="C10" i="8"/>
  <c r="H10" i="7"/>
  <c r="H36" i="7" s="1"/>
  <c r="I21" i="1" s="1"/>
  <c r="G10" i="7"/>
  <c r="G36" i="7" s="1"/>
  <c r="H21" i="1" s="1"/>
  <c r="F10" i="7"/>
  <c r="F36" i="7" s="1"/>
  <c r="G21" i="1" s="1"/>
  <c r="E10" i="7"/>
  <c r="E36" i="7" s="1"/>
  <c r="F21" i="1" s="1"/>
  <c r="D10" i="7"/>
  <c r="D36" i="7" s="1"/>
  <c r="E21" i="1" s="1"/>
  <c r="C10" i="7"/>
  <c r="H10" i="6"/>
  <c r="H36" i="6" s="1"/>
  <c r="I20" i="1" s="1"/>
  <c r="G10" i="6"/>
  <c r="G36" i="6" s="1"/>
  <c r="H20" i="1" s="1"/>
  <c r="F10" i="6"/>
  <c r="F36" i="6" s="1"/>
  <c r="G20" i="1" s="1"/>
  <c r="E10" i="6"/>
  <c r="E36" i="6" s="1"/>
  <c r="F20" i="1" s="1"/>
  <c r="D10" i="6"/>
  <c r="D36" i="6" s="1"/>
  <c r="E20" i="1" s="1"/>
  <c r="C10" i="6"/>
  <c r="H10" i="5"/>
  <c r="H36" i="5" s="1"/>
  <c r="I19" i="1" s="1"/>
  <c r="G10" i="5"/>
  <c r="G36" i="5" s="1"/>
  <c r="H19" i="1" s="1"/>
  <c r="F10" i="5"/>
  <c r="F36" i="5" s="1"/>
  <c r="G19" i="1" s="1"/>
  <c r="E10" i="5"/>
  <c r="E36" i="5" s="1"/>
  <c r="F19" i="1" s="1"/>
  <c r="D10" i="5"/>
  <c r="D36" i="5" s="1"/>
  <c r="E19" i="1" s="1"/>
  <c r="C10" i="5"/>
  <c r="H10" i="4"/>
  <c r="H36" i="4" s="1"/>
  <c r="I18" i="1" s="1"/>
  <c r="G10" i="4"/>
  <c r="G36" i="4" s="1"/>
  <c r="H18" i="1" s="1"/>
  <c r="F10" i="4"/>
  <c r="F36" i="4" s="1"/>
  <c r="G18" i="1" s="1"/>
  <c r="E10" i="4"/>
  <c r="E36" i="4" s="1"/>
  <c r="F18" i="1" s="1"/>
  <c r="D10" i="4"/>
  <c r="D36" i="4" s="1"/>
  <c r="E18" i="1" s="1"/>
  <c r="C10" i="4"/>
  <c r="H10" i="3"/>
  <c r="H36" i="3" s="1"/>
  <c r="I17" i="1" s="1"/>
  <c r="G10" i="3"/>
  <c r="G36" i="3" s="1"/>
  <c r="H17" i="1" s="1"/>
  <c r="F10" i="3"/>
  <c r="F36" i="3" s="1"/>
  <c r="G17" i="1" s="1"/>
  <c r="E10" i="3"/>
  <c r="E36" i="3" s="1"/>
  <c r="F17" i="1" s="1"/>
  <c r="D10" i="3"/>
  <c r="D36" i="3" s="1"/>
  <c r="E17" i="1" s="1"/>
  <c r="C10" i="3"/>
  <c r="D10" i="2"/>
  <c r="D36" i="2" s="1"/>
  <c r="E16" i="1" s="1"/>
  <c r="E10" i="2"/>
  <c r="E36" i="2" s="1"/>
  <c r="F16" i="1" s="1"/>
  <c r="F10" i="2"/>
  <c r="F36" i="2" s="1"/>
  <c r="G16" i="1" s="1"/>
  <c r="G10" i="2"/>
  <c r="G36" i="2" s="1"/>
  <c r="H16" i="1" s="1"/>
  <c r="H10" i="2"/>
  <c r="H36" i="2" s="1"/>
  <c r="I16" i="1" s="1"/>
  <c r="C10" i="2"/>
  <c r="C36" i="2" s="1"/>
  <c r="D16" i="1" s="1"/>
  <c r="B6" i="2"/>
  <c r="C36" i="6" l="1"/>
  <c r="D20" i="1" s="1"/>
  <c r="C36" i="13"/>
  <c r="D30" i="1" s="1"/>
  <c r="C36" i="10"/>
  <c r="D26" i="1" s="1"/>
  <c r="C36" i="7"/>
  <c r="D21" i="1" s="1"/>
  <c r="C36" i="3"/>
  <c r="D17" i="1" s="1"/>
  <c r="C36" i="5"/>
  <c r="D19" i="1" s="1"/>
  <c r="C36" i="12"/>
  <c r="D28" i="1" s="1"/>
  <c r="C36" i="4"/>
  <c r="D18" i="1" s="1"/>
  <c r="C36" i="8"/>
  <c r="D24" i="1" s="1"/>
  <c r="C36" i="11"/>
  <c r="D27" i="1" s="1"/>
  <c r="E23" i="1"/>
  <c r="H23" i="1"/>
  <c r="F23" i="1"/>
  <c r="G23" i="1"/>
  <c r="I23" i="1"/>
  <c r="H15" i="1"/>
  <c r="G15" i="1"/>
  <c r="I15" i="1"/>
  <c r="E15" i="1"/>
  <c r="F15" i="1"/>
  <c r="E31" i="1" l="1"/>
  <c r="G31" i="1"/>
  <c r="D23" i="1"/>
  <c r="F31" i="1"/>
  <c r="D15" i="1"/>
  <c r="I31" i="1"/>
  <c r="H31" i="1"/>
  <c r="D31" i="1" l="1"/>
</calcChain>
</file>

<file path=xl/sharedStrings.xml><?xml version="1.0" encoding="utf-8"?>
<sst xmlns="http://schemas.openxmlformats.org/spreadsheetml/2006/main" count="565" uniqueCount="85">
  <si>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</si>
  <si>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</si>
  <si>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</si>
  <si>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</si>
  <si>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</si>
  <si>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</si>
  <si>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</si>
  <si>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</si>
  <si>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</si>
  <si>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</si>
  <si>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</si>
  <si>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</si>
  <si>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</si>
  <si>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</si>
  <si>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</si>
  <si>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</si>
  <si>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</si>
  <si>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</si>
  <si>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</si>
  <si>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</si>
  <si>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</si>
  <si>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</si>
  <si>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</si>
  <si>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</si>
  <si>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</si>
  <si>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</si>
  <si>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</si>
  <si>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</si>
  <si>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1700.01.01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</si>
  <si>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</si>
  <si>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</si>
  <si>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</si>
  <si>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</si>
  <si>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</si>
  <si>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</si>
  <si>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</si>
  <si>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</si>
  <si>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</si>
  <si>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</si>
  <si>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</si>
  <si>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</si>
  <si>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</si>
  <si>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</si>
  <si>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</si>
  <si>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</si>
  <si>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</si>
  <si>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</si>
  <si>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</si>
  <si>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</si>
  <si>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</si>
  <si>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</si>
  <si>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</si>
  <si>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ПМС № 380 от 2015 г.</t>
  </si>
  <si>
    <t>План 2016 г.</t>
  </si>
  <si>
    <t>31март 2016 г.</t>
  </si>
  <si>
    <t>30 юни 2016 г.</t>
  </si>
  <si>
    <t>30 септември 2016 г.</t>
  </si>
  <si>
    <t>31 декември 2016 г.</t>
  </si>
  <si>
    <t>Закон 2016</t>
  </si>
  <si>
    <t>Политика в областта на всеобхватното, достъпно и качествено предучилищно и училищно образование. Учене през целия живот</t>
  </si>
  <si>
    <t>Бюджетна програма “Осигуряване на качеството в системата на предучилищното и училищното образование”</t>
  </si>
  <si>
    <t>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</si>
  <si>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</si>
  <si>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>Средства за изпълнение на Национални програми за развитие на средното образование</t>
  </si>
  <si>
    <t>Възстановяване на част от извършените разходи за транспорт на педагогическия персонал по чл. 40в от Закона за народната просвета</t>
  </si>
  <si>
    <t>Участие на Р България в международни сравнителни изследвания за качеството на образователния продукт</t>
  </si>
  <si>
    <t>Средства за учебници и учебни помагала за безвъзмездно ползване от децата и учениците по ПМС № 104/2003 г.</t>
  </si>
  <si>
    <t xml:space="preserve">Средства за образователна интеграция на децата и учениците от етническите малцинства по чл. 8 на ПМС № 4 /2005 г. </t>
  </si>
  <si>
    <t xml:space="preserve">Средства за поетапно въвеждане на целодневна организация на учебния процес </t>
  </si>
  <si>
    <t>Стипендии на ученици след завършено основно образование по ПМС № 33/2013 г.</t>
  </si>
  <si>
    <t xml:space="preserve">Средства за преходни остатъци по делегирани бюджети съгласно чл. 41а, ал. 11 от Закона за народната просвета </t>
  </si>
  <si>
    <t>Разходи за предоставени помощи за организации и дейности в чужбина - средства по чл.12 от ПМС № 334/2011 г. за българските неделни училища в чужбина</t>
  </si>
  <si>
    <t>Средства за организиране на учебни визити в България</t>
  </si>
  <si>
    <t xml:space="preserve"> Средства по чл. 4, т. 3 от Закона за кредитиране на студенти и докторанти</t>
  </si>
  <si>
    <t xml:space="preserve"> Средства за парична помощ на студенти при ползване на свободно наета квартира по чл. 29 от Наредбата за ползване на студентските общежития и столове</t>
  </si>
  <si>
    <t xml:space="preserve"> Субсидии за нефинансови предприятия - средства за хранодни и леглодни за студентски столове и студентски общежития</t>
  </si>
  <si>
    <t>Стипендии по международни и двустранни споразумения и програми за образователен и културен обмен</t>
  </si>
  <si>
    <t xml:space="preserve">Средства по чл. 4 от 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Молдова, ратифицирано със Закон приет от 39-то Народно събрание на 8.12.2004 г. </t>
  </si>
  <si>
    <t xml:space="preserve">Средства по чл. 8 от Споразумение между правителството на Република България и правителството на Съединените американски щати относно Българо-американската комисия за образователен обмен, ратифицирано със закон, приет от 39-то НС на 12.05.2004 г.
</t>
  </si>
  <si>
    <r>
      <t xml:space="preserve">Издръжка, </t>
    </r>
    <r>
      <rPr>
        <i/>
        <sz val="10"/>
        <color theme="1"/>
        <rFont val="Times New Roman"/>
        <family val="1"/>
        <charset val="204"/>
      </rPr>
      <t>от тях за:</t>
    </r>
  </si>
  <si>
    <r>
      <t xml:space="preserve">Стипендии, </t>
    </r>
    <r>
      <rPr>
        <i/>
        <sz val="10"/>
        <color theme="1"/>
        <rFont val="Times New Roman"/>
        <family val="1"/>
        <charset val="204"/>
      </rPr>
      <t>от тях за:</t>
    </r>
  </si>
  <si>
    <t>Стипендии за стимулиране на деца с изявени дарби</t>
  </si>
  <si>
    <r>
      <t>Разходи за предоставени помощи за организации и дейности в чужбина,</t>
    </r>
    <r>
      <rPr>
        <i/>
        <sz val="10"/>
        <color theme="1"/>
        <rFont val="Times New Roman"/>
        <family val="1"/>
        <charset val="204"/>
      </rPr>
      <t xml:space="preserve"> от тях за:</t>
    </r>
    <r>
      <rPr>
        <sz val="10"/>
        <color theme="1"/>
        <rFont val="Times New Roman"/>
        <family val="1"/>
        <charset val="204"/>
      </rPr>
      <t xml:space="preserve">
</t>
    </r>
  </si>
  <si>
    <t>на Министерството на образованието и науката към 30.09.2016 г.</t>
  </si>
  <si>
    <t>към 30.09.2016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</si>
</sst>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i/>
      <sz val="10"/>
      <color theme="1"/>
      <name val="Times New Roman"/>
      <family val="1"/>
      <charset val="204"/>
    </font>
    <font>
      <i/>
      <sz val="10"/>
      <color theme="3"/>
      <name val="Times New Roman"/>
      <family val="1"/>
      <charset val="204"/>
    </font>
    <font>
      <sz val="12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0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2" applyFont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3" fontId="15" fillId="0" borderId="7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bg/document/17316: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zoomScale="90" zoomScaleNormal="9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29" sqref="D29"/>
    </sheetView>
  </sheetViews>
  <sheetFormatPr defaultRowHeight="15.75" outlineLevelRow="1" x14ac:dyDescent="0.25"/>
  <cols>
    <col min="1" max="1" width="2.5" customWidth="1"/>
    <col min="3" max="3" width="35.5" customWidth="1"/>
    <col min="4" max="4" width="10.5" customWidth="1"/>
    <col min="5" max="6" width="9.5" bestFit="1" customWidth="1"/>
    <col min="7" max="9" width="9.125" bestFit="1" customWidth="1"/>
  </cols>
  <sheetData>
    <row r="1" spans="2:9" hidden="1" outlineLevel="1" x14ac:dyDescent="0.25"/>
    <row r="2" spans="2:9" hidden="1" outlineLevel="1" x14ac:dyDescent="0.25"/>
    <row r="3" spans="2:9" collapsed="1" x14ac:dyDescent="0.25">
      <c r="B3" s="37" t="s">
        <v>0</v>
      </c>
      <c r="C3" s="37"/>
      <c r="D3" s="37"/>
      <c r="E3" s="37"/>
      <c r="F3" s="37"/>
      <c r="G3" s="37"/>
      <c r="H3" s="37"/>
      <c r="I3" s="37"/>
    </row>
    <row r="4" spans="2:9" x14ac:dyDescent="0.25">
      <c r="B4" s="38" t="s">
        <v>83</v>
      </c>
      <c r="C4" s="38"/>
      <c r="D4" s="38"/>
      <c r="E4" s="38"/>
      <c r="F4" s="38"/>
      <c r="G4" s="38"/>
      <c r="H4" s="38"/>
      <c r="I4" s="38"/>
    </row>
    <row r="5" spans="2:9" x14ac:dyDescent="0.25">
      <c r="B5" s="39"/>
      <c r="C5" s="40"/>
      <c r="D5" s="40"/>
      <c r="E5" s="40"/>
      <c r="F5" s="40"/>
      <c r="G5" s="40"/>
      <c r="H5" s="40"/>
      <c r="I5" s="40"/>
    </row>
    <row r="6" spans="2:9" x14ac:dyDescent="0.25">
      <c r="B6" s="2"/>
    </row>
    <row r="7" spans="2:9" x14ac:dyDescent="0.25">
      <c r="B7" s="2"/>
    </row>
    <row r="8" spans="2:9" x14ac:dyDescent="0.25">
      <c r="B8" s="38" t="s">
        <v>1</v>
      </c>
      <c r="C8" s="38"/>
      <c r="D8" s="38"/>
      <c r="E8" s="38"/>
      <c r="F8" s="38"/>
      <c r="G8" s="38"/>
      <c r="H8" s="38"/>
      <c r="I8" s="38"/>
    </row>
    <row r="9" spans="2:9" x14ac:dyDescent="0.25">
      <c r="B9" s="38" t="s">
        <v>84</v>
      </c>
      <c r="C9" s="38"/>
      <c r="D9" s="38"/>
      <c r="E9" s="38"/>
      <c r="F9" s="38"/>
      <c r="G9" s="38"/>
      <c r="H9" s="38"/>
      <c r="I9" s="38"/>
    </row>
    <row r="10" spans="2:9" x14ac:dyDescent="0.25">
      <c r="B10" s="40" t="s">
        <v>2</v>
      </c>
      <c r="C10" s="40"/>
      <c r="D10" s="40"/>
      <c r="E10" s="40"/>
      <c r="F10" s="40"/>
      <c r="G10" s="40"/>
      <c r="H10" s="40"/>
      <c r="I10" s="40"/>
    </row>
    <row r="11" spans="2:9" ht="16.5" thickBot="1" x14ac:dyDescent="0.3">
      <c r="B11" s="41" t="s">
        <v>3</v>
      </c>
      <c r="C11" s="41"/>
      <c r="D11" s="41"/>
      <c r="E11" s="41"/>
      <c r="F11" s="41"/>
      <c r="G11" s="41"/>
      <c r="H11" s="41"/>
      <c r="I11" s="41"/>
    </row>
    <row r="12" spans="2:9" x14ac:dyDescent="0.25">
      <c r="B12" s="34" t="s">
        <v>4</v>
      </c>
      <c r="C12" s="34" t="s">
        <v>5</v>
      </c>
      <c r="D12" s="3" t="s">
        <v>58</v>
      </c>
      <c r="E12" s="3" t="s">
        <v>6</v>
      </c>
      <c r="F12" s="3" t="s">
        <v>7</v>
      </c>
      <c r="G12" s="3" t="s">
        <v>7</v>
      </c>
      <c r="H12" s="3" t="s">
        <v>7</v>
      </c>
      <c r="I12" s="3" t="s">
        <v>7</v>
      </c>
    </row>
    <row r="13" spans="2:9" ht="25.5" x14ac:dyDescent="0.25">
      <c r="B13" s="35"/>
      <c r="C13" s="35"/>
      <c r="D13" s="35" t="s">
        <v>52</v>
      </c>
      <c r="E13" s="4" t="s">
        <v>53</v>
      </c>
      <c r="F13" s="4" t="s">
        <v>8</v>
      </c>
      <c r="G13" s="4" t="s">
        <v>8</v>
      </c>
      <c r="H13" s="4" t="s">
        <v>8</v>
      </c>
      <c r="I13" s="4" t="s">
        <v>8</v>
      </c>
    </row>
    <row r="14" spans="2:9" ht="36" customHeight="1" thickBot="1" x14ac:dyDescent="0.3">
      <c r="B14" s="36"/>
      <c r="C14" s="36"/>
      <c r="D14" s="36"/>
      <c r="E14" s="5"/>
      <c r="F14" s="6" t="s">
        <v>54</v>
      </c>
      <c r="G14" s="6" t="s">
        <v>55</v>
      </c>
      <c r="H14" s="6" t="s">
        <v>56</v>
      </c>
      <c r="I14" s="6" t="s">
        <v>57</v>
      </c>
    </row>
    <row r="15" spans="2:9" ht="51.75" thickBot="1" x14ac:dyDescent="0.3">
      <c r="B15" s="8" t="s">
        <v>27</v>
      </c>
      <c r="C15" s="19" t="s">
        <v>59</v>
      </c>
      <c r="D15" s="21">
        <f>SUM(D16:D21)</f>
        <v>390913500</v>
      </c>
      <c r="E15" s="21">
        <f t="shared" ref="E15:I15" si="0">SUM(E16:E21)</f>
        <v>359170431</v>
      </c>
      <c r="F15" s="21">
        <f t="shared" si="0"/>
        <v>54411425</v>
      </c>
      <c r="G15" s="21">
        <f t="shared" si="0"/>
        <v>125241579</v>
      </c>
      <c r="H15" s="21">
        <f t="shared" si="0"/>
        <v>199978819</v>
      </c>
      <c r="I15" s="21">
        <f t="shared" si="0"/>
        <v>0</v>
      </c>
    </row>
    <row r="16" spans="2:9" ht="39" thickBot="1" x14ac:dyDescent="0.3">
      <c r="B16" s="10" t="s">
        <v>28</v>
      </c>
      <c r="C16" s="11" t="s">
        <v>60</v>
      </c>
      <c r="D16" s="22">
        <f>'Pr(1)'!$C$36</f>
        <v>73501440</v>
      </c>
      <c r="E16" s="22">
        <f>'Pr(1)'!$D$36</f>
        <v>41752883</v>
      </c>
      <c r="F16" s="22">
        <f>'Pr(1)'!$E$36</f>
        <v>2560081</v>
      </c>
      <c r="G16" s="22">
        <f>'Pr(1)'!$F$36</f>
        <v>6489404</v>
      </c>
      <c r="H16" s="22">
        <f>'Pr(1)'!$G$36</f>
        <v>13055540</v>
      </c>
      <c r="I16" s="22">
        <f>'Pr(1)'!$H$36</f>
        <v>0</v>
      </c>
    </row>
    <row r="17" spans="2:9" ht="26.25" thickBot="1" x14ac:dyDescent="0.3">
      <c r="B17" s="10" t="s">
        <v>29</v>
      </c>
      <c r="C17" s="11" t="s">
        <v>30</v>
      </c>
      <c r="D17" s="22">
        <f>'Pr(2)'!$C$36</f>
        <v>69170582</v>
      </c>
      <c r="E17" s="22">
        <f>'Pr(2)'!$D$36</f>
        <v>80234643</v>
      </c>
      <c r="F17" s="22">
        <f>'Pr(2)'!$E$36</f>
        <v>7804952</v>
      </c>
      <c r="G17" s="22">
        <f>'Pr(2)'!$F$36</f>
        <v>25064267</v>
      </c>
      <c r="H17" s="22">
        <f>'Pr(2)'!$G$36</f>
        <v>41205941</v>
      </c>
      <c r="I17" s="22">
        <f>'Pr(2)'!$H$36</f>
        <v>0</v>
      </c>
    </row>
    <row r="18" spans="2:9" ht="26.25" thickBot="1" x14ac:dyDescent="0.3">
      <c r="B18" s="10" t="s">
        <v>31</v>
      </c>
      <c r="C18" s="11" t="s">
        <v>32</v>
      </c>
      <c r="D18" s="22">
        <f>'Pr(3)'!$C$36</f>
        <v>223508478</v>
      </c>
      <c r="E18" s="22">
        <f>'Pr(3)'!$D$36</f>
        <v>217678686</v>
      </c>
      <c r="F18" s="22">
        <f>'Pr(3)'!$E$36</f>
        <v>41790606</v>
      </c>
      <c r="G18" s="22">
        <f>'Pr(3)'!$F$36</f>
        <v>88451082</v>
      </c>
      <c r="H18" s="22">
        <f>'Pr(3)'!$G$36</f>
        <v>134141594</v>
      </c>
      <c r="I18" s="22">
        <f>'Pr(3)'!$H$36</f>
        <v>0</v>
      </c>
    </row>
    <row r="19" spans="2:9" ht="26.25" thickBot="1" x14ac:dyDescent="0.3">
      <c r="B19" s="10" t="s">
        <v>33</v>
      </c>
      <c r="C19" s="11" t="s">
        <v>34</v>
      </c>
      <c r="D19" s="22">
        <f>'Pr(4)'!$C$36</f>
        <v>11759000</v>
      </c>
      <c r="E19" s="22">
        <f>'Pr(4)'!$D$36</f>
        <v>7719339</v>
      </c>
      <c r="F19" s="22">
        <f>'Pr(4)'!$E$36</f>
        <v>1252425</v>
      </c>
      <c r="G19" s="22">
        <f>'Pr(4)'!$F$36</f>
        <v>3196302</v>
      </c>
      <c r="H19" s="22">
        <f>'Pr(4)'!$G$36</f>
        <v>4855287</v>
      </c>
      <c r="I19" s="22">
        <f>'Pr(4)'!$H$36</f>
        <v>0</v>
      </c>
    </row>
    <row r="20" spans="2:9" ht="26.25" thickBot="1" x14ac:dyDescent="0.3">
      <c r="B20" s="10" t="s">
        <v>35</v>
      </c>
      <c r="C20" s="11" t="s">
        <v>36</v>
      </c>
      <c r="D20" s="22">
        <f>'Pr(5)'!$C$36</f>
        <v>9562000</v>
      </c>
      <c r="E20" s="22">
        <f>'Pr(5)'!$D$36</f>
        <v>9145650</v>
      </c>
      <c r="F20" s="22">
        <f>'Pr(5)'!$E$36</f>
        <v>543672</v>
      </c>
      <c r="G20" s="22">
        <f>'Pr(5)'!$F$36</f>
        <v>1164475</v>
      </c>
      <c r="H20" s="22">
        <f>'Pr(5)'!$G$36</f>
        <v>5105344</v>
      </c>
      <c r="I20" s="22">
        <f>'Pr(5)'!$H$36</f>
        <v>0</v>
      </c>
    </row>
    <row r="21" spans="2:9" ht="26.25" thickBot="1" x14ac:dyDescent="0.3">
      <c r="B21" s="10" t="s">
        <v>37</v>
      </c>
      <c r="C21" s="11" t="s">
        <v>38</v>
      </c>
      <c r="D21" s="22">
        <f>'Pr(6)'!$C$36</f>
        <v>3412000</v>
      </c>
      <c r="E21" s="22">
        <f>'Pr(6)'!$D$36</f>
        <v>2639230</v>
      </c>
      <c r="F21" s="22">
        <f>'Pr(6)'!$E$36</f>
        <v>459689</v>
      </c>
      <c r="G21" s="22">
        <f>'Pr(6)'!$F$36</f>
        <v>876049</v>
      </c>
      <c r="H21" s="22">
        <f>'Pr(6)'!$G$36</f>
        <v>1615113</v>
      </c>
      <c r="I21" s="22">
        <f>'Pr(6)'!$H$36</f>
        <v>0</v>
      </c>
    </row>
    <row r="22" spans="2:9" ht="16.5" thickBot="1" x14ac:dyDescent="0.3">
      <c r="B22" s="12"/>
      <c r="C22" s="13"/>
      <c r="D22" s="22"/>
      <c r="E22" s="22"/>
      <c r="F22" s="22"/>
      <c r="G22" s="22"/>
      <c r="H22" s="22"/>
      <c r="I22" s="22"/>
    </row>
    <row r="23" spans="2:9" ht="39" thickBot="1" x14ac:dyDescent="0.3">
      <c r="B23" s="8" t="s">
        <v>39</v>
      </c>
      <c r="C23" s="19" t="s">
        <v>40</v>
      </c>
      <c r="D23" s="21">
        <f>SUM(D24:D28)</f>
        <v>48308500</v>
      </c>
      <c r="E23" s="21">
        <f t="shared" ref="E23:I23" si="1">SUM(E24:E28)</f>
        <v>48503917</v>
      </c>
      <c r="F23" s="21">
        <f t="shared" si="1"/>
        <v>3229401</v>
      </c>
      <c r="G23" s="21">
        <f t="shared" si="1"/>
        <v>11193494</v>
      </c>
      <c r="H23" s="21">
        <f t="shared" si="1"/>
        <v>16548829</v>
      </c>
      <c r="I23" s="21">
        <f t="shared" si="1"/>
        <v>0</v>
      </c>
    </row>
    <row r="24" spans="2:9" ht="39" thickBot="1" x14ac:dyDescent="0.3">
      <c r="B24" s="10" t="s">
        <v>41</v>
      </c>
      <c r="C24" s="11" t="s">
        <v>42</v>
      </c>
      <c r="D24" s="22">
        <f>'Pr(7)'!$C$36</f>
        <v>7195500</v>
      </c>
      <c r="E24" s="22">
        <f>'Pr(7)'!$D$36</f>
        <v>7523329</v>
      </c>
      <c r="F24" s="22">
        <f>'Pr(7)'!$E$36</f>
        <v>480279</v>
      </c>
      <c r="G24" s="22">
        <f>'Pr(7)'!$F$36</f>
        <v>993203</v>
      </c>
      <c r="H24" s="22">
        <f>'Pr(7)'!$G$36</f>
        <v>1449230</v>
      </c>
      <c r="I24" s="22">
        <f>'Pr(7)'!$H$36</f>
        <v>0</v>
      </c>
    </row>
    <row r="25" spans="2:9" ht="26.25" thickBot="1" x14ac:dyDescent="0.3">
      <c r="B25" s="10" t="s">
        <v>43</v>
      </c>
      <c r="C25" s="11" t="s">
        <v>44</v>
      </c>
      <c r="D25" s="22">
        <f>'Pr(8)'!$C$36</f>
        <v>8829000</v>
      </c>
      <c r="E25" s="22">
        <f>'Pr(8)'!$D$36</f>
        <v>9770391</v>
      </c>
      <c r="F25" s="22">
        <f>'Pr(8)'!$E$36</f>
        <v>1771720</v>
      </c>
      <c r="G25" s="22">
        <f>'Pr(8)'!$F$36</f>
        <v>3968024</v>
      </c>
      <c r="H25" s="22">
        <f>'Pr(8)'!$G$36</f>
        <v>5116104</v>
      </c>
      <c r="I25" s="22">
        <f>'Pr(8)'!$H$36</f>
        <v>0</v>
      </c>
    </row>
    <row r="26" spans="2:9" ht="26.25" thickBot="1" x14ac:dyDescent="0.3">
      <c r="B26" s="10" t="s">
        <v>45</v>
      </c>
      <c r="C26" s="11" t="s">
        <v>46</v>
      </c>
      <c r="D26" s="22">
        <f>'Pr(9)'!$C$36</f>
        <v>3396000</v>
      </c>
      <c r="E26" s="22">
        <f>'Pr(9)'!$D$36</f>
        <v>3088629</v>
      </c>
      <c r="F26" s="22">
        <f>'Pr(9)'!$E$36</f>
        <v>342700</v>
      </c>
      <c r="G26" s="22">
        <f>'Pr(9)'!$F$36</f>
        <v>782120</v>
      </c>
      <c r="H26" s="22">
        <f>'Pr(9)'!$G$36</f>
        <v>1150930</v>
      </c>
      <c r="I26" s="22">
        <f>'Pr(9)'!$H$36</f>
        <v>0</v>
      </c>
    </row>
    <row r="27" spans="2:9" ht="64.5" thickBot="1" x14ac:dyDescent="0.3">
      <c r="B27" s="10" t="s">
        <v>47</v>
      </c>
      <c r="C27" s="11" t="s">
        <v>61</v>
      </c>
      <c r="D27" s="22">
        <f>'Pr(10)'!$C$36</f>
        <v>19632000</v>
      </c>
      <c r="E27" s="22">
        <f>'Pr(10)'!$D$36</f>
        <v>19446289</v>
      </c>
      <c r="F27" s="22">
        <f>'Pr(10)'!$E$36</f>
        <v>173591</v>
      </c>
      <c r="G27" s="22">
        <f>'Pr(10)'!$F$36</f>
        <v>700265</v>
      </c>
      <c r="H27" s="22">
        <f>'Pr(10)'!$G$36</f>
        <v>3288936</v>
      </c>
      <c r="I27" s="22">
        <f>'Pr(10)'!$H$36</f>
        <v>0</v>
      </c>
    </row>
    <row r="28" spans="2:9" ht="64.5" thickBot="1" x14ac:dyDescent="0.3">
      <c r="B28" s="10" t="s">
        <v>48</v>
      </c>
      <c r="C28" s="11" t="s">
        <v>49</v>
      </c>
      <c r="D28" s="22">
        <f>'Pr(11)'!$C$36</f>
        <v>9256000</v>
      </c>
      <c r="E28" s="22">
        <f>'Pr(11)'!$D$36</f>
        <v>8675279</v>
      </c>
      <c r="F28" s="22">
        <f>'Pr(11)'!$E$36</f>
        <v>461111</v>
      </c>
      <c r="G28" s="22">
        <f>'Pr(11)'!$F$36</f>
        <v>4749882</v>
      </c>
      <c r="H28" s="22">
        <f>'Pr(11)'!$G$36</f>
        <v>5543629</v>
      </c>
      <c r="I28" s="22">
        <f>'Pr(11)'!$H$36</f>
        <v>0</v>
      </c>
    </row>
    <row r="29" spans="2:9" ht="16.5" thickBot="1" x14ac:dyDescent="0.3">
      <c r="B29" s="12"/>
      <c r="C29" s="13"/>
      <c r="D29" s="22"/>
      <c r="E29" s="22"/>
      <c r="F29" s="22"/>
      <c r="G29" s="22"/>
      <c r="H29" s="22"/>
      <c r="I29" s="22"/>
    </row>
    <row r="30" spans="2:9" ht="16.5" thickBot="1" x14ac:dyDescent="0.3">
      <c r="B30" s="8" t="s">
        <v>50</v>
      </c>
      <c r="C30" s="9" t="s">
        <v>51</v>
      </c>
      <c r="D30" s="21">
        <f>'Pr(12)'!$C$36</f>
        <v>6246000</v>
      </c>
      <c r="E30" s="21">
        <f>'Pr(12)'!$D$36</f>
        <v>6295330</v>
      </c>
      <c r="F30" s="21">
        <f>'Pr(12)'!$E$36</f>
        <v>-38707</v>
      </c>
      <c r="G30" s="21">
        <f>'Pr(12)'!$F$36</f>
        <v>2570049</v>
      </c>
      <c r="H30" s="21">
        <f>'Pr(12)'!$G$36</f>
        <v>3787360</v>
      </c>
      <c r="I30" s="21">
        <f>'Pr(12)'!$H$36</f>
        <v>0</v>
      </c>
    </row>
    <row r="31" spans="2:9" ht="16.5" thickBot="1" x14ac:dyDescent="0.3">
      <c r="B31" s="8"/>
      <c r="C31" s="9" t="s">
        <v>9</v>
      </c>
      <c r="D31" s="21">
        <f>+D15+D23+D30</f>
        <v>445468000</v>
      </c>
      <c r="E31" s="21">
        <f t="shared" ref="E31:I31" si="2">+E15+E23+E30</f>
        <v>413969678</v>
      </c>
      <c r="F31" s="21">
        <f t="shared" si="2"/>
        <v>57602119</v>
      </c>
      <c r="G31" s="21">
        <f t="shared" si="2"/>
        <v>139005122</v>
      </c>
      <c r="H31" s="21">
        <f t="shared" si="2"/>
        <v>220315008</v>
      </c>
      <c r="I31" s="21">
        <f t="shared" si="2"/>
        <v>0</v>
      </c>
    </row>
    <row r="32" spans="2:9" x14ac:dyDescent="0.25">
      <c r="B32" s="1"/>
    </row>
    <row r="33" spans="2:6" x14ac:dyDescent="0.25">
      <c r="B33" s="25" t="s">
        <v>62</v>
      </c>
    </row>
    <row r="36" spans="2:6" x14ac:dyDescent="0.25">
      <c r="F36" s="24"/>
    </row>
  </sheetData>
  <mergeCells count="10">
    <mergeCell ref="B12:B14"/>
    <mergeCell ref="C12:C14"/>
    <mergeCell ref="B3:I3"/>
    <mergeCell ref="B4:I4"/>
    <mergeCell ref="B5:I5"/>
    <mergeCell ref="B8:I8"/>
    <mergeCell ref="B9:I9"/>
    <mergeCell ref="B10:I10"/>
    <mergeCell ref="B11:I11"/>
    <mergeCell ref="D13:D14"/>
  </mergeCells>
  <hyperlinks>
    <hyperlink ref="B33" r:id="rId1" display="http://www.minfin.bg/document/17316:1"/>
  </hyperlinks>
  <pageMargins left="0" right="0" top="0.15748031496062992" bottom="0.15748031496062992" header="0.31496062992125984" footer="0.31496062992125984"/>
  <pageSetup paperSize="9" scale="8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workbookViewId="0">
      <selection activeCell="F16" sqref="F16:H16"/>
    </sheetView>
  </sheetViews>
  <sheetFormatPr defaultRowHeight="15.75" outlineLevelRow="1" x14ac:dyDescent="0.25"/>
  <cols>
    <col min="1" max="1" width="3.62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CONCATENATE('Pol+Pr'!B26,"  ",'Pol+Pr'!C26)</f>
        <v>1700.02.03  Бюджетна програма „Международен образователен обмен”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2421000</v>
      </c>
      <c r="D10" s="21">
        <f t="shared" ref="D10:H10" si="0">SUM(D12:D14)</f>
        <v>2231500</v>
      </c>
      <c r="E10" s="21">
        <f t="shared" si="0"/>
        <v>257490</v>
      </c>
      <c r="F10" s="21">
        <f t="shared" si="0"/>
        <v>613998</v>
      </c>
      <c r="G10" s="21">
        <f t="shared" si="0"/>
        <v>848482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365100</v>
      </c>
      <c r="D12" s="22">
        <v>365100</v>
      </c>
      <c r="E12" s="22">
        <v>60909</v>
      </c>
      <c r="F12" s="22">
        <v>117952</v>
      </c>
      <c r="G12" s="22">
        <v>222262</v>
      </c>
      <c r="H12" s="22"/>
    </row>
    <row r="13" spans="2:8" ht="16.5" thickBot="1" x14ac:dyDescent="0.3">
      <c r="B13" s="15" t="s">
        <v>15</v>
      </c>
      <c r="C13" s="22">
        <v>2055900</v>
      </c>
      <c r="D13" s="22">
        <v>1866400</v>
      </c>
      <c r="E13" s="22">
        <v>196581</v>
      </c>
      <c r="F13" s="22">
        <v>496046</v>
      </c>
      <c r="G13" s="22">
        <v>626220</v>
      </c>
      <c r="H13" s="22"/>
    </row>
    <row r="14" spans="2:8" ht="16.5" thickBot="1" x14ac:dyDescent="0.3">
      <c r="B14" s="15" t="s">
        <v>16</v>
      </c>
      <c r="C14" s="22"/>
      <c r="D14" s="22"/>
      <c r="E14" s="22"/>
      <c r="F14" s="22"/>
      <c r="G14" s="22"/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975000</v>
      </c>
      <c r="D16" s="21">
        <f t="shared" ref="D16:H16" si="1">SUM(D18,D22,D23,D27,D28,D30,D31,D32,D34)</f>
        <v>857129</v>
      </c>
      <c r="E16" s="21">
        <f t="shared" si="1"/>
        <v>85210</v>
      </c>
      <c r="F16" s="21">
        <f t="shared" si="1"/>
        <v>168122</v>
      </c>
      <c r="G16" s="21">
        <f t="shared" si="1"/>
        <v>302448</v>
      </c>
      <c r="H16" s="21">
        <f t="shared" si="1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15</v>
      </c>
      <c r="C18" s="22"/>
      <c r="D18" s="22"/>
      <c r="E18" s="22"/>
      <c r="F18" s="22"/>
      <c r="G18" s="22"/>
      <c r="H18" s="22"/>
    </row>
    <row r="19" spans="2:8" ht="16.5" hidden="1" outlineLevel="1" thickBot="1" x14ac:dyDescent="0.3">
      <c r="B19" s="12"/>
      <c r="C19" s="22"/>
      <c r="D19" s="22"/>
      <c r="E19" s="22"/>
      <c r="F19" s="22"/>
      <c r="G19" s="22"/>
      <c r="H19" s="22"/>
    </row>
    <row r="20" spans="2:8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80</v>
      </c>
      <c r="C23" s="22">
        <v>440000</v>
      </c>
      <c r="D23" s="22">
        <v>322129</v>
      </c>
      <c r="E23" s="22">
        <v>3223</v>
      </c>
      <c r="F23" s="22">
        <v>4835</v>
      </c>
      <c r="G23" s="22">
        <v>6446</v>
      </c>
      <c r="H23" s="22"/>
    </row>
    <row r="24" spans="2:8" s="31" customFormat="1" ht="39" thickBot="1" x14ac:dyDescent="0.3">
      <c r="B24" s="28" t="s">
        <v>76</v>
      </c>
      <c r="C24" s="29">
        <v>440000</v>
      </c>
      <c r="D24" s="29">
        <v>322129</v>
      </c>
      <c r="E24" s="29">
        <v>3223</v>
      </c>
      <c r="F24" s="29">
        <v>4835</v>
      </c>
      <c r="G24" s="29">
        <v>6446</v>
      </c>
      <c r="H24" s="29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>
        <v>3600</v>
      </c>
      <c r="G27" s="22"/>
      <c r="H27" s="22"/>
    </row>
    <row r="28" spans="2:8" ht="16.5" thickBot="1" x14ac:dyDescent="0.3">
      <c r="B28" s="12" t="s">
        <v>24</v>
      </c>
      <c r="C28" s="22"/>
      <c r="D28" s="22"/>
      <c r="E28" s="22"/>
      <c r="F28" s="22">
        <v>1950</v>
      </c>
      <c r="G28" s="22">
        <v>8596</v>
      </c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>
        <v>90000</v>
      </c>
      <c r="D31" s="22">
        <v>90000</v>
      </c>
      <c r="E31" s="22">
        <v>8222</v>
      </c>
      <c r="F31" s="22">
        <v>14090</v>
      </c>
      <c r="G31" s="22">
        <v>103231</v>
      </c>
      <c r="H31" s="22"/>
    </row>
    <row r="32" spans="2:8" ht="29.25" customHeight="1" thickBot="1" x14ac:dyDescent="0.3">
      <c r="B32" s="17" t="s">
        <v>82</v>
      </c>
      <c r="C32" s="22">
        <v>445000</v>
      </c>
      <c r="D32" s="22">
        <v>445000</v>
      </c>
      <c r="E32" s="22">
        <v>73765</v>
      </c>
      <c r="F32" s="22">
        <v>143647</v>
      </c>
      <c r="G32" s="22">
        <v>184175</v>
      </c>
      <c r="H32" s="22"/>
    </row>
    <row r="33" spans="2:8" s="31" customFormat="1" ht="29.25" customHeight="1" thickBot="1" x14ac:dyDescent="0.3">
      <c r="B33" s="33" t="s">
        <v>77</v>
      </c>
      <c r="C33" s="29">
        <v>445000</v>
      </c>
      <c r="D33" s="29">
        <v>445000</v>
      </c>
      <c r="E33" s="29">
        <v>73765</v>
      </c>
      <c r="F33" s="29">
        <v>143647</v>
      </c>
      <c r="G33" s="29">
        <v>184175</v>
      </c>
      <c r="H33" s="29"/>
    </row>
    <row r="34" spans="2:8" ht="16.5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3396000</v>
      </c>
      <c r="D36" s="21">
        <f t="shared" ref="D36:H36" si="2">+D10+D16</f>
        <v>3088629</v>
      </c>
      <c r="E36" s="21">
        <f>+E10+E16</f>
        <v>342700</v>
      </c>
      <c r="F36" s="21">
        <f t="shared" si="2"/>
        <v>782120</v>
      </c>
      <c r="G36" s="21">
        <f t="shared" si="2"/>
        <v>1150930</v>
      </c>
      <c r="H36" s="21">
        <f t="shared" si="2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11</v>
      </c>
      <c r="D38" s="23">
        <v>11</v>
      </c>
      <c r="E38" s="23">
        <v>10</v>
      </c>
      <c r="F38" s="23">
        <v>10</v>
      </c>
      <c r="G38" s="23">
        <v>10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workbookViewId="0">
      <selection activeCell="G39" sqref="G39"/>
    </sheetView>
  </sheetViews>
  <sheetFormatPr defaultRowHeight="15.75" outlineLevelRow="1" x14ac:dyDescent="0.25"/>
  <cols>
    <col min="1" max="1" width="5.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CONCATENATE('Pol+Pr'!B27,"  ",'Pol+Pr'!C27)</f>
        <v>1700.02.04  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19632000</v>
      </c>
      <c r="D10" s="21">
        <f t="shared" ref="D10:H10" si="0">SUM(D12:D14)</f>
        <v>19446289</v>
      </c>
      <c r="E10" s="21">
        <f t="shared" si="0"/>
        <v>173591</v>
      </c>
      <c r="F10" s="21">
        <f t="shared" si="0"/>
        <v>649666</v>
      </c>
      <c r="G10" s="21">
        <f t="shared" si="0"/>
        <v>3231265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911770</v>
      </c>
      <c r="D12" s="22">
        <v>911770</v>
      </c>
      <c r="E12" s="22">
        <v>88924</v>
      </c>
      <c r="F12" s="22">
        <v>378167</v>
      </c>
      <c r="G12" s="22">
        <v>671138</v>
      </c>
      <c r="H12" s="22"/>
    </row>
    <row r="13" spans="2:8" ht="16.5" thickBot="1" x14ac:dyDescent="0.3">
      <c r="B13" s="15" t="s">
        <v>15</v>
      </c>
      <c r="C13" s="22">
        <v>18720230</v>
      </c>
      <c r="D13" s="22">
        <v>18534519</v>
      </c>
      <c r="E13" s="22">
        <v>84667</v>
      </c>
      <c r="F13" s="22">
        <v>271499</v>
      </c>
      <c r="G13" s="22">
        <v>2560127</v>
      </c>
      <c r="H13" s="22"/>
    </row>
    <row r="14" spans="2:8" ht="16.5" thickBot="1" x14ac:dyDescent="0.3">
      <c r="B14" s="15" t="s">
        <v>16</v>
      </c>
      <c r="C14" s="22"/>
      <c r="D14" s="22"/>
      <c r="E14" s="22"/>
      <c r="F14" s="22"/>
      <c r="G14" s="22"/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0</v>
      </c>
      <c r="D16" s="21">
        <f t="shared" ref="D16:F16" si="1">SUM(D18,D22,D23,D27,D28,D30,D31,D32,D34)</f>
        <v>0</v>
      </c>
      <c r="E16" s="21">
        <f t="shared" si="1"/>
        <v>0</v>
      </c>
      <c r="F16" s="21">
        <f t="shared" si="1"/>
        <v>50599</v>
      </c>
      <c r="G16" s="21">
        <f t="shared" ref="G16:H16" si="2">SUM(G18:G34)</f>
        <v>57671</v>
      </c>
      <c r="H16" s="21">
        <f t="shared" si="2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15</v>
      </c>
      <c r="C18" s="22"/>
      <c r="D18" s="22"/>
      <c r="E18" s="22"/>
      <c r="F18" s="22"/>
      <c r="G18" s="22"/>
      <c r="H18" s="22"/>
    </row>
    <row r="19" spans="2:8" ht="16.5" hidden="1" outlineLevel="1" thickBot="1" x14ac:dyDescent="0.3">
      <c r="B19" s="12"/>
      <c r="C19" s="22"/>
      <c r="D19" s="22"/>
      <c r="E19" s="22"/>
      <c r="F19" s="22"/>
      <c r="G19" s="22"/>
      <c r="H19" s="22"/>
    </row>
    <row r="20" spans="2:8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21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>
        <v>0</v>
      </c>
      <c r="D27" s="22">
        <v>0</v>
      </c>
      <c r="E27" s="22">
        <v>0</v>
      </c>
      <c r="F27" s="22">
        <v>50999</v>
      </c>
      <c r="G27" s="22">
        <v>51171</v>
      </c>
      <c r="H27" s="22"/>
    </row>
    <row r="28" spans="2:8" ht="16.5" thickBot="1" x14ac:dyDescent="0.3">
      <c r="B28" s="12" t="s">
        <v>24</v>
      </c>
      <c r="C28" s="22">
        <v>0</v>
      </c>
      <c r="D28" s="22">
        <v>0</v>
      </c>
      <c r="E28" s="22">
        <v>0</v>
      </c>
      <c r="F28" s="22">
        <v>-400</v>
      </c>
      <c r="G28" s="22">
        <v>6500</v>
      </c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19632000</v>
      </c>
      <c r="D36" s="21">
        <f t="shared" ref="D36:H36" si="3">+D10+D16</f>
        <v>19446289</v>
      </c>
      <c r="E36" s="21">
        <f t="shared" si="3"/>
        <v>173591</v>
      </c>
      <c r="F36" s="21">
        <f t="shared" si="3"/>
        <v>700265</v>
      </c>
      <c r="G36" s="21">
        <f t="shared" si="3"/>
        <v>3288936</v>
      </c>
      <c r="H36" s="21">
        <f t="shared" si="3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20</v>
      </c>
      <c r="D38" s="23">
        <v>20</v>
      </c>
      <c r="E38" s="23">
        <v>20</v>
      </c>
      <c r="F38" s="23">
        <v>20</v>
      </c>
      <c r="G38" s="23">
        <v>20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workbookViewId="0">
      <selection activeCell="G15" sqref="G15"/>
    </sheetView>
  </sheetViews>
  <sheetFormatPr defaultRowHeight="15.75" outlineLevelRow="1" x14ac:dyDescent="0.25"/>
  <cols>
    <col min="1" max="1" width="4.2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CONCATENATE('Pol+Pr'!B28,"  ",'Pol+Pr'!C28)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3493000</v>
      </c>
      <c r="D10" s="21">
        <f t="shared" ref="D10:H10" si="0">SUM(D12:D14)</f>
        <v>2912279</v>
      </c>
      <c r="E10" s="21">
        <f t="shared" si="0"/>
        <v>218344</v>
      </c>
      <c r="F10" s="21">
        <f t="shared" si="0"/>
        <v>476461</v>
      </c>
      <c r="G10" s="21">
        <f t="shared" si="0"/>
        <v>1265811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696210</v>
      </c>
      <c r="D12" s="22">
        <v>696210</v>
      </c>
      <c r="E12" s="22">
        <v>148744</v>
      </c>
      <c r="F12" s="22">
        <v>310914</v>
      </c>
      <c r="G12" s="22">
        <v>537600</v>
      </c>
      <c r="H12" s="22"/>
    </row>
    <row r="13" spans="2:8" ht="16.5" thickBot="1" x14ac:dyDescent="0.3">
      <c r="B13" s="15" t="s">
        <v>15</v>
      </c>
      <c r="C13" s="22">
        <v>2796790</v>
      </c>
      <c r="D13" s="22">
        <v>2216069</v>
      </c>
      <c r="E13" s="22">
        <v>69600</v>
      </c>
      <c r="F13" s="22">
        <v>165547</v>
      </c>
      <c r="G13" s="22">
        <v>713008</v>
      </c>
      <c r="H13" s="22"/>
    </row>
    <row r="14" spans="2:8" ht="16.5" thickBot="1" x14ac:dyDescent="0.3">
      <c r="B14" s="15" t="s">
        <v>16</v>
      </c>
      <c r="C14" s="22"/>
      <c r="D14" s="22"/>
      <c r="E14" s="22"/>
      <c r="F14" s="22"/>
      <c r="G14" s="22">
        <v>15203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5763000</v>
      </c>
      <c r="D16" s="21">
        <f t="shared" ref="D16:H16" si="1">SUM(D18,D22,D23,D27,D28,D30,D31,D32,D34)</f>
        <v>5763000</v>
      </c>
      <c r="E16" s="21">
        <f t="shared" si="1"/>
        <v>242767</v>
      </c>
      <c r="F16" s="21">
        <f t="shared" si="1"/>
        <v>4273421</v>
      </c>
      <c r="G16" s="21">
        <f t="shared" si="1"/>
        <v>4277818</v>
      </c>
      <c r="H16" s="21">
        <f t="shared" si="1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15</v>
      </c>
      <c r="C18" s="22"/>
      <c r="D18" s="22"/>
      <c r="E18" s="22"/>
      <c r="F18" s="22"/>
      <c r="G18" s="22"/>
      <c r="H18" s="22"/>
    </row>
    <row r="19" spans="2:8" ht="16.5" hidden="1" outlineLevel="1" thickBot="1" x14ac:dyDescent="0.3">
      <c r="B19" s="12"/>
      <c r="C19" s="22"/>
      <c r="D19" s="22"/>
      <c r="E19" s="22"/>
      <c r="F19" s="22"/>
      <c r="G19" s="22"/>
      <c r="H19" s="22"/>
    </row>
    <row r="20" spans="2:8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21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>
        <v>7370</v>
      </c>
      <c r="G27" s="22">
        <v>8720</v>
      </c>
      <c r="H27" s="22"/>
    </row>
    <row r="28" spans="2:8" ht="16.5" thickBot="1" x14ac:dyDescent="0.3">
      <c r="B28" s="12" t="s">
        <v>24</v>
      </c>
      <c r="C28" s="22">
        <v>260000</v>
      </c>
      <c r="D28" s="22">
        <v>260000</v>
      </c>
      <c r="E28" s="22">
        <v>242767</v>
      </c>
      <c r="F28" s="22">
        <v>242767</v>
      </c>
      <c r="G28" s="22">
        <v>242767</v>
      </c>
      <c r="H28" s="22"/>
    </row>
    <row r="29" spans="2:8" ht="81.75" customHeight="1" thickBot="1" x14ac:dyDescent="0.3">
      <c r="B29" s="28" t="s">
        <v>78</v>
      </c>
      <c r="C29" s="29">
        <v>260000</v>
      </c>
      <c r="D29" s="29">
        <v>260000</v>
      </c>
      <c r="E29" s="29">
        <v>242767</v>
      </c>
      <c r="F29" s="29">
        <v>242767</v>
      </c>
      <c r="G29" s="22">
        <v>242767</v>
      </c>
      <c r="H29" s="22"/>
    </row>
    <row r="30" spans="2:8" ht="16.5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>
        <v>5503000</v>
      </c>
      <c r="D31" s="22">
        <v>5503000</v>
      </c>
      <c r="E31" s="22"/>
      <c r="F31" s="22">
        <v>4023284</v>
      </c>
      <c r="G31" s="22">
        <v>4026331</v>
      </c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9256000</v>
      </c>
      <c r="D36" s="21">
        <f t="shared" ref="D36:H36" si="2">+D10+D16</f>
        <v>8675279</v>
      </c>
      <c r="E36" s="21">
        <f t="shared" si="2"/>
        <v>461111</v>
      </c>
      <c r="F36" s="21">
        <f t="shared" si="2"/>
        <v>4749882</v>
      </c>
      <c r="G36" s="21">
        <f t="shared" si="2"/>
        <v>5543629</v>
      </c>
      <c r="H36" s="21">
        <f t="shared" si="2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43</v>
      </c>
      <c r="D38" s="23">
        <v>43</v>
      </c>
      <c r="E38" s="23">
        <v>42</v>
      </c>
      <c r="F38" s="23">
        <v>40</v>
      </c>
      <c r="G38" s="23">
        <v>42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workbookViewId="0">
      <selection activeCell="L32" sqref="L32"/>
    </sheetView>
  </sheetViews>
  <sheetFormatPr defaultRowHeight="15.75" outlineLevelRow="1" x14ac:dyDescent="0.25"/>
  <cols>
    <col min="1" max="1" width="4.62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CONCATENATE('Pol+Pr'!B30,"  ",'Pol+Pr'!C30)</f>
        <v>1700.03.00  Бюджетна програма „Администрация”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6246000</v>
      </c>
      <c r="D10" s="21">
        <f t="shared" ref="D10:H10" si="0">SUM(D12:D14)</f>
        <v>6287740</v>
      </c>
      <c r="E10" s="21">
        <f t="shared" si="0"/>
        <v>-29207</v>
      </c>
      <c r="F10" s="21">
        <f t="shared" si="0"/>
        <v>2573314</v>
      </c>
      <c r="G10" s="21">
        <f t="shared" si="0"/>
        <v>3795525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4370920</v>
      </c>
      <c r="D12" s="22">
        <v>4405540</v>
      </c>
      <c r="E12" s="22">
        <v>1419789</v>
      </c>
      <c r="F12" s="22">
        <v>2925452</v>
      </c>
      <c r="G12" s="22">
        <v>3594818</v>
      </c>
      <c r="H12" s="22"/>
    </row>
    <row r="13" spans="2:8" ht="16.5" thickBot="1" x14ac:dyDescent="0.3">
      <c r="B13" s="15" t="s">
        <v>15</v>
      </c>
      <c r="C13" s="22">
        <v>1875080</v>
      </c>
      <c r="D13" s="22">
        <v>1882200</v>
      </c>
      <c r="E13" s="22">
        <v>-1450216</v>
      </c>
      <c r="F13" s="22">
        <v>-353358</v>
      </c>
      <c r="G13" s="22">
        <v>199487</v>
      </c>
      <c r="H13" s="22"/>
    </row>
    <row r="14" spans="2:8" ht="16.5" thickBot="1" x14ac:dyDescent="0.3">
      <c r="B14" s="15" t="s">
        <v>16</v>
      </c>
      <c r="C14" s="22"/>
      <c r="D14" s="22"/>
      <c r="E14" s="22">
        <v>1220</v>
      </c>
      <c r="F14" s="22">
        <v>1220</v>
      </c>
      <c r="G14" s="22">
        <v>1220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0</v>
      </c>
      <c r="D16" s="21">
        <f t="shared" ref="D16:F16" si="1">SUM(D18,D22,D23,D27,D28,D30,D31,D32,D34)</f>
        <v>7590</v>
      </c>
      <c r="E16" s="21">
        <f t="shared" si="1"/>
        <v>-9500</v>
      </c>
      <c r="F16" s="21">
        <f t="shared" si="1"/>
        <v>-3265</v>
      </c>
      <c r="G16" s="21">
        <f t="shared" ref="G16:H16" si="2">SUM(G18:G34)</f>
        <v>-8165</v>
      </c>
      <c r="H16" s="21">
        <f t="shared" si="2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15</v>
      </c>
      <c r="C18" s="22"/>
      <c r="D18" s="22"/>
      <c r="E18" s="22"/>
      <c r="F18" s="22"/>
      <c r="G18" s="22"/>
      <c r="H18" s="22"/>
    </row>
    <row r="19" spans="2:8" ht="16.5" hidden="1" outlineLevel="1" thickBot="1" x14ac:dyDescent="0.3">
      <c r="B19" s="12"/>
      <c r="C19" s="22"/>
      <c r="D19" s="22"/>
      <c r="E19" s="22"/>
      <c r="F19" s="22"/>
      <c r="G19" s="22"/>
      <c r="H19" s="22"/>
    </row>
    <row r="20" spans="2:8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>
        <v>0</v>
      </c>
      <c r="D22" s="22">
        <v>7590</v>
      </c>
      <c r="E22" s="22">
        <v>0</v>
      </c>
      <c r="F22" s="22">
        <v>7590</v>
      </c>
      <c r="G22" s="22">
        <v>7590</v>
      </c>
      <c r="H22" s="22"/>
    </row>
    <row r="23" spans="2:8" ht="16.5" thickBot="1" x14ac:dyDescent="0.3">
      <c r="B23" s="12" t="s">
        <v>21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/>
      <c r="G27" s="22"/>
      <c r="H27" s="22"/>
    </row>
    <row r="28" spans="2:8" ht="16.5" thickBot="1" x14ac:dyDescent="0.3">
      <c r="B28" s="12" t="s">
        <v>24</v>
      </c>
      <c r="C28" s="22"/>
      <c r="D28" s="22"/>
      <c r="E28" s="22"/>
      <c r="F28" s="22"/>
      <c r="G28" s="22"/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>
        <v>0</v>
      </c>
      <c r="D30" s="22">
        <v>0</v>
      </c>
      <c r="E30" s="22">
        <v>-9500</v>
      </c>
      <c r="F30" s="22">
        <v>-10855</v>
      </c>
      <c r="G30" s="22">
        <v>-15755</v>
      </c>
      <c r="H30" s="22"/>
    </row>
    <row r="31" spans="2:8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6246000</v>
      </c>
      <c r="D36" s="21">
        <f t="shared" ref="D36:H36" si="3">+D10+D16</f>
        <v>6295330</v>
      </c>
      <c r="E36" s="21">
        <f t="shared" si="3"/>
        <v>-38707</v>
      </c>
      <c r="F36" s="21">
        <f t="shared" si="3"/>
        <v>2570049</v>
      </c>
      <c r="G36" s="21">
        <f t="shared" si="3"/>
        <v>3787360</v>
      </c>
      <c r="H36" s="21">
        <f t="shared" si="3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309</v>
      </c>
      <c r="D38" s="23">
        <v>321</v>
      </c>
      <c r="E38" s="23">
        <v>304</v>
      </c>
      <c r="F38" s="23">
        <v>296</v>
      </c>
      <c r="G38" s="23">
        <v>295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workbookViewId="0">
      <selection activeCell="E24" sqref="E24"/>
    </sheetView>
  </sheetViews>
  <sheetFormatPr defaultRowHeight="15.75" x14ac:dyDescent="0.25"/>
  <cols>
    <col min="2" max="2" width="38" customWidth="1"/>
    <col min="3" max="4" width="9.5" bestFit="1" customWidth="1"/>
    <col min="5" max="5" width="9.125" bestFit="1" customWidth="1"/>
    <col min="6" max="6" width="11.625" customWidth="1"/>
    <col min="7" max="7" width="10.875" customWidth="1"/>
    <col min="8" max="8" width="9.125" bestFit="1" customWidth="1"/>
    <col min="10" max="10" width="10.875" customWidth="1"/>
    <col min="13" max="13" width="11.25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/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307248053</v>
      </c>
      <c r="D10" s="21">
        <f t="shared" ref="D10:H10" si="0">SUM(D12:D14)</f>
        <v>337521783</v>
      </c>
      <c r="E10" s="21">
        <f t="shared" si="0"/>
        <v>53689894</v>
      </c>
      <c r="F10" s="21">
        <f t="shared" si="0"/>
        <v>126558823</v>
      </c>
      <c r="G10" s="21">
        <f t="shared" si="0"/>
        <v>203020035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f>'Pr(1)'!C12+'Pr(2)'!C12+'Pr(3)'!C12+'Pr(4)'!C12+'Pr(5)'!C12+'Pr(6)'!C12+'Pr(7)'!C12+'Pr(8)'!C12+'Pr(9)'!C12+'Pr(10)'!C12+'Pr(11)'!C12+'Pr(12)'!C12</f>
        <v>213390900</v>
      </c>
      <c r="D12" s="22">
        <f>'Pr(1)'!D12+'Pr(2)'!D12+'Pr(3)'!D12+'Pr(4)'!D12+'Pr(5)'!D12+'Pr(6)'!D12+'Pr(7)'!D12+'Pr(8)'!D12+'Pr(9)'!D12+'Pr(10)'!D12+'Pr(11)'!D12+'Pr(12)'!D12</f>
        <v>218013321</v>
      </c>
      <c r="E12" s="22">
        <f>'Pr(1)'!E12+'Pr(2)'!E12+'Pr(3)'!E12+'Pr(4)'!E12+'Pr(5)'!E12+'Pr(6)'!E12+'Pr(7)'!E12+'Pr(8)'!E12+'Pr(9)'!E12+'Pr(10)'!E12+'Pr(11)'!E12+'Pr(12)'!E12</f>
        <v>47201901</v>
      </c>
      <c r="F12" s="22">
        <f>'Pr(1)'!F12+'Pr(2)'!F12+'Pr(3)'!F12+'Pr(4)'!F12+'Pr(5)'!F12+'Pr(6)'!F12+'Pr(7)'!F12+'Pr(8)'!F12+'Pr(9)'!F12+'Pr(10)'!F12+'Pr(11)'!F12+'Pr(12)'!F12</f>
        <v>99208587</v>
      </c>
      <c r="G12" s="22">
        <f>'Pr(1)'!G12+'Pr(2)'!G12+'Pr(3)'!G12+'Pr(4)'!G12+'Pr(5)'!G12+'Pr(6)'!G12+'Pr(7)'!G12+'Pr(8)'!G12+'Pr(9)'!G12+'Pr(10)'!G12+'Pr(11)'!G12+'Pr(12)'!G12</f>
        <v>150872572</v>
      </c>
      <c r="H12" s="22">
        <f>'Pr(1)'!H12+'Pr(2)'!H12+'Pr(3)'!H12+'Pr(4)'!H12+'Pr(5)'!H12+'Pr(6)'!H12+'Pr(7)'!H12+'Pr(8)'!H12+'Pr(9)'!H12+'Pr(10)'!H12+'Pr(11)'!H12+'Pr(12)'!H12</f>
        <v>0</v>
      </c>
    </row>
    <row r="13" spans="2:8" ht="16.5" thickBot="1" x14ac:dyDescent="0.3">
      <c r="B13" s="15" t="s">
        <v>15</v>
      </c>
      <c r="C13" s="22">
        <f>'Pr(1)'!C13+'Pr(2)'!C13+'Pr(3)'!C13+'Pr(4)'!C13+'Pr(5)'!C13+'Pr(6)'!C13+'Pr(7)'!C13+'Pr(8)'!C13+'Pr(9)'!C13+'Pr(10)'!C13+'Pr(11)'!C13+'Pr(12)'!C13</f>
        <v>91102153</v>
      </c>
      <c r="D13" s="22">
        <f>'Pr(1)'!D13+'Pr(2)'!D13+'Pr(3)'!D13+'Pr(4)'!D13+'Pr(5)'!D13+'Pr(6)'!D13+'Pr(7)'!D13+'Pr(8)'!D13+'Pr(9)'!D13+'Pr(10)'!D13+'Pr(11)'!D13+'Pr(12)'!D13</f>
        <v>88644238</v>
      </c>
      <c r="E13" s="22">
        <f>'Pr(1)'!E13+'Pr(2)'!E13+'Pr(3)'!E13+'Pr(4)'!E13+'Pr(5)'!E13+'Pr(6)'!E13+'Pr(7)'!E13+'Pr(8)'!E13+'Pr(9)'!E13+'Pr(10)'!E13+'Pr(11)'!E13+'Pr(12)'!E13</f>
        <v>6393639</v>
      </c>
      <c r="F13" s="22">
        <f>'Pr(1)'!F13+'Pr(2)'!F13+'Pr(3)'!F13+'Pr(4)'!F13+'Pr(5)'!F13+'Pr(6)'!F13+'Pr(7)'!F13+'Pr(8)'!F13+'Pr(9)'!F13+'Pr(10)'!F13+'Pr(11)'!F13+'Pr(12)'!F13</f>
        <v>18367121</v>
      </c>
      <c r="G13" s="22">
        <f>'Pr(1)'!G13+'Pr(2)'!G13+'Pr(3)'!G13+'Pr(4)'!G13+'Pr(5)'!G13+'Pr(6)'!G13+'Pr(7)'!G13+'Pr(8)'!G13+'Pr(9)'!G13+'Pr(10)'!G13+'Pr(11)'!G13+'Pr(12)'!G13</f>
        <v>33679618</v>
      </c>
      <c r="H13" s="22">
        <f>'Pr(1)'!H13+'Pr(2)'!H13+'Pr(3)'!H13+'Pr(4)'!H13+'Pr(5)'!H13+'Pr(6)'!H13+'Pr(7)'!H13+'Pr(8)'!H13+'Pr(9)'!H13+'Pr(10)'!H13+'Pr(11)'!H13+'Pr(12)'!H13</f>
        <v>0</v>
      </c>
    </row>
    <row r="14" spans="2:8" ht="16.5" thickBot="1" x14ac:dyDescent="0.3">
      <c r="B14" s="15" t="s">
        <v>16</v>
      </c>
      <c r="C14" s="22">
        <f>'Pr(1)'!C14+'Pr(2)'!C14+'Pr(3)'!C14+'Pr(4)'!C14+'Pr(5)'!C14+'Pr(6)'!C14+'Pr(7)'!C14+'Pr(8)'!C14+'Pr(9)'!C14+'Pr(10)'!C14+'Pr(11)'!C14+'Pr(12)'!C14</f>
        <v>2755000</v>
      </c>
      <c r="D14" s="22">
        <f>'Pr(1)'!D14+'Pr(2)'!D14+'Pr(3)'!D14+'Pr(4)'!D14+'Pr(5)'!D14+'Pr(6)'!D14+'Pr(7)'!D14+'Pr(8)'!D14+'Pr(9)'!D14+'Pr(10)'!D14+'Pr(11)'!D14+'Pr(12)'!D14</f>
        <v>30864224</v>
      </c>
      <c r="E14" s="22">
        <f>'Pr(1)'!E14+'Pr(2)'!E14+'Pr(3)'!E14+'Pr(4)'!E14+'Pr(5)'!E14+'Pr(6)'!E14+'Pr(7)'!E14+'Pr(8)'!E14+'Pr(9)'!E14+'Pr(10)'!E14+'Pr(11)'!E14+'Pr(12)'!E14</f>
        <v>94354</v>
      </c>
      <c r="F14" s="22">
        <f>'Pr(1)'!F14+'Pr(2)'!F14+'Pr(3)'!F14+'Pr(4)'!F14+'Pr(5)'!F14+'Pr(6)'!F14+'Pr(7)'!F14+'Pr(8)'!F14+'Pr(9)'!F14+'Pr(10)'!F14+'Pr(11)'!F14+'Pr(12)'!F14</f>
        <v>8983115</v>
      </c>
      <c r="G14" s="22">
        <f>'Pr(1)'!G14+'Pr(2)'!G14+'Pr(3)'!G14+'Pr(4)'!G14+'Pr(5)'!G14+'Pr(6)'!G14+'Pr(7)'!G14+'Pr(8)'!G14+'Pr(9)'!G14+'Pr(10)'!G14+'Pr(11)'!G14+'Pr(12)'!G14</f>
        <v>18467845</v>
      </c>
      <c r="H14" s="22">
        <f>'Pr(1)'!H14+'Pr(2)'!H14+'Pr(3)'!H14+'Pr(4)'!H14+'Pr(5)'!H14+'Pr(6)'!H14+'Pr(7)'!H14+'Pr(8)'!H14+'Pr(9)'!H14+'Pr(10)'!H14+'Pr(11)'!H14+'Pr(12)'!H14</f>
        <v>0</v>
      </c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89119747</v>
      </c>
      <c r="D16" s="21">
        <f t="shared" ref="D16:E16" si="1">SUM(D18,D22,D23,D27,D28,D30,D31,D32,D34)</f>
        <v>76447895</v>
      </c>
      <c r="E16" s="21">
        <f t="shared" si="1"/>
        <v>3912225</v>
      </c>
      <c r="F16" s="21">
        <f>SUM(F18,F22,F23,F27,F28,F30,F31,F32,F34)</f>
        <v>12446299</v>
      </c>
      <c r="G16" s="21">
        <f t="shared" ref="G16:H16" si="2">SUM(G18,G22,G23,G27,G28,G30,G31,G32,G34)</f>
        <v>17294973</v>
      </c>
      <c r="H16" s="21">
        <f t="shared" si="2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79</v>
      </c>
      <c r="C18" s="22">
        <v>61100000</v>
      </c>
      <c r="D18" s="22">
        <f>'Pr(1)'!D18+'Pr(2)'!D18+'Pr(3)'!D18+'Pr(4)'!D18+'Pr(5)'!D18+'Pr(6)'!D18+'Pr(7)'!D18+'Pr(8)'!D18+'Pr(9)'!D18+'Pr(10)'!D18+'Pr(11)'!D18+'Pr(12)'!D18</f>
        <v>47772800</v>
      </c>
      <c r="E18" s="22">
        <f>'Pr(1)'!E18+'Pr(2)'!E18+'Pr(3)'!E18+'Pr(4)'!E18+'Pr(5)'!E18+'Pr(6)'!E18+'Pr(7)'!E18+'Pr(8)'!E18+'Pr(9)'!E18+'Pr(10)'!E18+'Pr(11)'!E18+'Pr(12)'!E18</f>
        <v>321913</v>
      </c>
      <c r="F18" s="22">
        <f>'Pr(1)'!F18+'Pr(2)'!F18+'Pr(3)'!F18+'Pr(4)'!F18+'Pr(5)'!F18+'Pr(6)'!F18+'Pr(7)'!F18+'Pr(8)'!F18+'Pr(9)'!F18+'Pr(10)'!F18+'Pr(11)'!F18+'Pr(12)'!F18</f>
        <v>619131</v>
      </c>
      <c r="G18" s="22">
        <f>'Pr(1)'!G18+'Pr(2)'!G18+'Pr(3)'!G18+'Pr(4)'!G18+'Pr(5)'!G18+'Pr(6)'!G18+'Pr(7)'!G18+'Pr(8)'!G18+'Pr(9)'!G18+'Pr(10)'!G18+'Pr(11)'!G18+'Pr(12)'!G18</f>
        <v>703585</v>
      </c>
      <c r="H18" s="22">
        <f>'Pr(1)'!H18+'Pr(2)'!H18+'Pr(3)'!H18+'Pr(4)'!H18+'Pr(5)'!H18+'Pr(6)'!H18+'Pr(7)'!H18+'Pr(8)'!H18+'Pr(9)'!H18+'Pr(10)'!H18+'Pr(11)'!H18+'Pr(12)'!H18</f>
        <v>0</v>
      </c>
    </row>
    <row r="19" spans="2:8" ht="16.5" thickBot="1" x14ac:dyDescent="0.3">
      <c r="B19" s="12"/>
      <c r="C19" s="22">
        <f>'Pr(1)'!C19+'Pr(2)'!C19+'Pr(3)'!C19+'Pr(4)'!C19+'Pr(5)'!C19+'Pr(6)'!C19+'Pr(7)'!C19+'Pr(8)'!C19+'Pr(9)'!C19+'Pr(10)'!C19+'Pr(11)'!C19+'Pr(12)'!C19</f>
        <v>92970200</v>
      </c>
      <c r="D19" s="22">
        <f>'Pr(1)'!D19+'Pr(2)'!D19+'Pr(3)'!D19+'Pr(4)'!D19+'Pr(5)'!D19+'Pr(6)'!D19+'Pr(7)'!D19+'Pr(8)'!D19+'Pr(9)'!D19+'Pr(10)'!D19+'Pr(11)'!D19+'Pr(12)'!D19</f>
        <v>35882663</v>
      </c>
      <c r="E19" s="22">
        <f>'Pr(1)'!E19+'Pr(2)'!E19+'Pr(3)'!E19+'Pr(4)'!E19+'Pr(5)'!E19+'Pr(6)'!E19+'Pr(7)'!E19+'Pr(8)'!E19+'Pr(9)'!E19+'Pr(10)'!E19+'Pr(11)'!E19+'Pr(12)'!E19</f>
        <v>0</v>
      </c>
      <c r="F19" s="22">
        <f>'Pr(1)'!F19+'Pr(2)'!F19+'Pr(3)'!F19+'Pr(4)'!F19+'Pr(5)'!F19+'Pr(6)'!F19+'Pr(7)'!F19+'Pr(8)'!F19+'Pr(9)'!F19+'Pr(10)'!F19+'Pr(11)'!F19+'Pr(12)'!F19</f>
        <v>282218</v>
      </c>
      <c r="G19" s="22">
        <f>'Pr(1)'!G19+'Pr(2)'!G19+'Pr(3)'!G19+'Pr(4)'!G19+'Pr(5)'!G19+'Pr(6)'!G19+'Pr(7)'!G19+'Pr(8)'!G19+'Pr(9)'!G19+'Pr(10)'!G19+'Pr(11)'!G19+'Pr(12)'!G19</f>
        <v>366672</v>
      </c>
      <c r="H19" s="22"/>
    </row>
    <row r="20" spans="2:8" ht="16.5" thickBot="1" x14ac:dyDescent="0.3">
      <c r="B20" s="12"/>
      <c r="C20" s="22">
        <f>'Pr(1)'!C20+'Pr(2)'!C20+'Pr(3)'!C20+'Pr(4)'!C20+'Pr(5)'!C20+'Pr(6)'!C20+'Pr(7)'!C20+'Pr(8)'!C20+'Pr(9)'!C20+'Pr(10)'!C20+'Pr(11)'!C20+'Pr(12)'!C20</f>
        <v>16070000</v>
      </c>
      <c r="D20" s="22">
        <f>'Pr(1)'!D20+'Pr(2)'!D20+'Pr(3)'!D20+'Pr(4)'!D20+'Pr(5)'!D20+'Pr(6)'!D20+'Pr(7)'!D20+'Pr(8)'!D20+'Pr(9)'!D20+'Pr(10)'!D20+'Pr(11)'!D20+'Pr(12)'!D20</f>
        <v>3132550</v>
      </c>
      <c r="E20" s="22">
        <f>'Pr(1)'!E20+'Pr(2)'!E20+'Pr(3)'!E20+'Pr(4)'!E20+'Pr(5)'!E20+'Pr(6)'!E20+'Pr(7)'!E20+'Pr(8)'!E20+'Pr(9)'!E20+'Pr(10)'!E20+'Pr(11)'!E20+'Pr(12)'!E20</f>
        <v>0</v>
      </c>
      <c r="F20" s="22">
        <f>'Pr(1)'!F20+'Pr(2)'!F20+'Pr(3)'!F20+'Pr(4)'!F20+'Pr(5)'!F20+'Pr(6)'!F20+'Pr(7)'!F20+'Pr(8)'!F20+'Pr(9)'!F20+'Pr(10)'!F20+'Pr(11)'!F20+'Pr(12)'!F20</f>
        <v>0</v>
      </c>
      <c r="G20" s="22">
        <f>'Pr(1)'!G20+'Pr(2)'!G20+'Pr(3)'!G20+'Pr(4)'!G20+'Pr(5)'!G20+'Pr(6)'!G20+'Pr(7)'!G20+'Pr(8)'!G20+'Pr(9)'!G20+'Pr(10)'!G20+'Pr(11)'!G20+'Pr(12)'!G20</f>
        <v>0</v>
      </c>
      <c r="H20" s="22"/>
    </row>
    <row r="21" spans="2:8" ht="16.5" thickBot="1" x14ac:dyDescent="0.3">
      <c r="B21" s="12"/>
      <c r="C21" s="22">
        <f>'Pr(1)'!C21+'Pr(2)'!C21+'Pr(3)'!C21+'Pr(4)'!C21+'Pr(5)'!C21+'Pr(6)'!C21+'Pr(7)'!C21+'Pr(8)'!C21+'Pr(9)'!C21+'Pr(10)'!C21+'Pr(11)'!C21+'Pr(12)'!C21</f>
        <v>1160000</v>
      </c>
      <c r="D21" s="22">
        <f>'Pr(1)'!D21+'Pr(2)'!D21+'Pr(3)'!D21+'Pr(4)'!D21+'Pr(5)'!D21+'Pr(6)'!D21+'Pr(7)'!D21+'Pr(8)'!D21+'Pr(9)'!D21+'Pr(10)'!D21+'Pr(11)'!D21+'Pr(12)'!D21</f>
        <v>1160000</v>
      </c>
      <c r="E21" s="22">
        <f>'Pr(1)'!E21+'Pr(2)'!E21+'Pr(3)'!E21+'Pr(4)'!E21+'Pr(5)'!E21+'Pr(6)'!E21+'Pr(7)'!E21+'Pr(8)'!E21+'Pr(9)'!E21+'Pr(10)'!E21+'Pr(11)'!E21+'Pr(12)'!E21</f>
        <v>0</v>
      </c>
      <c r="F21" s="22">
        <f>'Pr(1)'!F21+'Pr(2)'!F21+'Pr(3)'!F21+'Pr(4)'!F21+'Pr(5)'!F21+'Pr(6)'!F21+'Pr(7)'!F21+'Pr(8)'!F21+'Pr(9)'!F21+'Pr(10)'!F21+'Pr(11)'!F21+'Pr(12)'!F21</f>
        <v>336913</v>
      </c>
      <c r="G21" s="22">
        <f>'Pr(1)'!G21+'Pr(2)'!G21+'Pr(3)'!G21+'Pr(4)'!G21+'Pr(5)'!G21+'Pr(6)'!G21+'Pr(7)'!G21+'Pr(8)'!G21+'Pr(9)'!G21+'Pr(10)'!G21+'Pr(11)'!G21+'Pr(12)'!G21</f>
        <v>336913</v>
      </c>
      <c r="H21" s="22"/>
    </row>
    <row r="22" spans="2:8" ht="16.5" thickBot="1" x14ac:dyDescent="0.3">
      <c r="B22" s="12" t="s">
        <v>20</v>
      </c>
      <c r="C22" s="22">
        <f>'Pr(1)'!C22+'Pr(2)'!C22+'Pr(3)'!C22+'Pr(4)'!C22+'Pr(5)'!C22+'Pr(6)'!C22+'Pr(7)'!C22+'Pr(8)'!C22+'Pr(9)'!C22+'Pr(10)'!C22+'Pr(11)'!C22+'Pr(12)'!C22</f>
        <v>0</v>
      </c>
      <c r="D22" s="22">
        <f>'Pr(1)'!D22+'Pr(2)'!D22+'Pr(3)'!D22+'Pr(4)'!D22+'Pr(5)'!D22+'Pr(6)'!D22+'Pr(7)'!D22+'Pr(8)'!D22+'Pr(9)'!D22+'Pr(10)'!D22+'Pr(11)'!D22+'Pr(12)'!D22</f>
        <v>7590</v>
      </c>
      <c r="E22" s="22">
        <f>'Pr(1)'!E22+'Pr(2)'!E22+'Pr(3)'!E22+'Pr(4)'!E22+'Pr(5)'!E22+'Pr(6)'!E22+'Pr(7)'!E22+'Pr(8)'!E22+'Pr(9)'!E22+'Pr(10)'!E22+'Pr(11)'!E22+'Pr(12)'!E22</f>
        <v>-4582</v>
      </c>
      <c r="F22" s="22">
        <f>'Pr(1)'!F22+'Pr(2)'!F22+'Pr(3)'!F22+'Pr(4)'!F22+'Pr(5)'!F22+'Pr(6)'!F22+'Pr(7)'!F22+'Pr(8)'!F22+'Pr(9)'!F22+'Pr(10)'!F22+'Pr(11)'!F22+'Pr(12)'!F22</f>
        <v>-2073</v>
      </c>
      <c r="G22" s="22">
        <f>'Pr(1)'!G22+'Pr(2)'!G22+'Pr(3)'!G22+'Pr(4)'!G22+'Pr(5)'!G22+'Pr(6)'!G22+'Pr(7)'!G22+'Pr(8)'!G22+'Pr(9)'!G22+'Pr(10)'!G22+'Pr(11)'!G22+'Pr(12)'!G22</f>
        <v>-10981</v>
      </c>
      <c r="H22" s="22">
        <f>'Pr(1)'!H22+'Pr(2)'!H22+'Pr(3)'!H22+'Pr(4)'!H22+'Pr(5)'!H22+'Pr(6)'!H22+'Pr(7)'!H22+'Pr(8)'!H22+'Pr(9)'!H22+'Pr(10)'!H22+'Pr(11)'!H22+'Pr(12)'!H22</f>
        <v>0</v>
      </c>
    </row>
    <row r="23" spans="2:8" ht="16.5" thickBot="1" x14ac:dyDescent="0.3">
      <c r="B23" s="12" t="s">
        <v>80</v>
      </c>
      <c r="C23" s="22">
        <f>'Pr(1)'!C23+'Pr(2)'!C23+'Pr(3)'!C23+'Pr(4)'!C23+'Pr(5)'!C23+'Pr(6)'!C23+'Pr(7)'!C23+'Pr(8)'!C23+'Pr(9)'!C23+'Pr(10)'!C23+'Pr(11)'!C23+'Pr(12)'!C23</f>
        <v>9221747</v>
      </c>
      <c r="D23" s="22">
        <f>'Pr(1)'!D23+'Pr(2)'!D23+'Pr(3)'!D23+'Pr(4)'!D23+'Pr(5)'!D23+'Pr(6)'!D23+'Pr(7)'!D23+'Pr(8)'!D23+'Pr(9)'!D23+'Pr(10)'!D23+'Pr(11)'!D23+'Pr(12)'!D23</f>
        <v>9711999</v>
      </c>
      <c r="E23" s="22">
        <f>'Pr(1)'!E23+'Pr(2)'!E23+'Pr(3)'!E23+'Pr(4)'!E23+'Pr(5)'!E23+'Pr(6)'!E23+'Pr(7)'!E23+'Pr(8)'!E23+'Pr(9)'!E23+'Pr(10)'!E23+'Pr(11)'!E23+'Pr(12)'!E23</f>
        <v>1626429</v>
      </c>
      <c r="F23" s="22">
        <f>'Pr(1)'!F23+'Pr(2)'!F23+'Pr(3)'!F23+'Pr(4)'!F23+'Pr(5)'!F23+'Pr(6)'!F23+'Pr(7)'!F23+'Pr(8)'!F23+'Pr(9)'!F23+'Pr(10)'!F23+'Pr(11)'!F23+'Pr(12)'!F23</f>
        <v>3736396</v>
      </c>
      <c r="G23" s="22">
        <f>'Pr(1)'!G23+'Pr(2)'!G23+'Pr(3)'!G23+'Pr(4)'!G23+'Pr(5)'!G23+'Pr(6)'!G23+'Pr(7)'!G23+'Pr(8)'!G23+'Pr(9)'!G23+'Pr(10)'!G23+'Pr(11)'!G23+'Pr(12)'!G23</f>
        <v>4009269</v>
      </c>
      <c r="H23" s="22"/>
    </row>
    <row r="24" spans="2:8" ht="16.5" thickBot="1" x14ac:dyDescent="0.3">
      <c r="B24" s="12"/>
      <c r="C24" s="22"/>
      <c r="D24" s="22"/>
      <c r="E24" s="22"/>
      <c r="F24" s="22"/>
      <c r="G24" s="22"/>
      <c r="H24" s="22"/>
    </row>
    <row r="25" spans="2:8" ht="16.5" thickBot="1" x14ac:dyDescent="0.3">
      <c r="B25" s="12"/>
      <c r="C25" s="22"/>
      <c r="D25" s="22"/>
      <c r="E25" s="22"/>
      <c r="F25" s="22"/>
      <c r="G25" s="22"/>
      <c r="H25" s="22"/>
    </row>
    <row r="26" spans="2:8" ht="16.5" thickBot="1" x14ac:dyDescent="0.3">
      <c r="B26" s="12"/>
      <c r="C26" s="22"/>
      <c r="D26" s="22"/>
      <c r="E26" s="22"/>
      <c r="F26" s="22"/>
      <c r="G26" s="22"/>
      <c r="H26" s="22"/>
    </row>
    <row r="27" spans="2:8" ht="26.25" thickBot="1" x14ac:dyDescent="0.3">
      <c r="B27" s="12" t="s">
        <v>23</v>
      </c>
      <c r="C27" s="22">
        <f>'Pr(1)'!C27+'Pr(2)'!C27+'Pr(3)'!C27+'Pr(4)'!C27+'Pr(5)'!C27+'Pr(6)'!C27+'Pr(7)'!C27+'Pr(8)'!C27+'Pr(9)'!C27+'Pr(10)'!C27+'Pr(11)'!C27+'Pr(12)'!C27</f>
        <v>0</v>
      </c>
      <c r="D27" s="22">
        <f>'Pr(1)'!D27+'Pr(2)'!D27+'Pr(3)'!D27+'Pr(4)'!D27+'Pr(5)'!D27+'Pr(6)'!D27+'Pr(7)'!D27+'Pr(8)'!D27+'Pr(9)'!D27+'Pr(10)'!D27+'Pr(11)'!D27+'Pr(12)'!D27</f>
        <v>9922</v>
      </c>
      <c r="E27" s="22">
        <f>'Pr(1)'!E27+'Pr(2)'!E27+'Pr(3)'!E27+'Pr(4)'!E27+'Pr(5)'!E27+'Pr(6)'!E27+'Pr(7)'!E27+'Pr(8)'!E27+'Pr(9)'!E27+'Pr(10)'!E27+'Pr(11)'!E27+'Pr(12)'!E27</f>
        <v>9922</v>
      </c>
      <c r="F27" s="22">
        <f>'Pr(1)'!F27+'Pr(2)'!F27+'Pr(3)'!F27+'Pr(4)'!F27+'Pr(5)'!F27+'Pr(6)'!F27+'Pr(7)'!F27+'Pr(8)'!F27+'Pr(9)'!F27+'Pr(10)'!F27+'Pr(11)'!F27+'Pr(12)'!F27</f>
        <v>71958</v>
      </c>
      <c r="G27" s="22">
        <f>'Pr(1)'!G27+'Pr(2)'!G27+'Pr(3)'!G27+'Pr(4)'!G27+'Pr(5)'!G27+'Pr(6)'!G27+'Pr(7)'!G27+'Pr(8)'!G27+'Pr(9)'!G27+'Pr(10)'!G27+'Pr(11)'!G27+'Pr(12)'!G27</f>
        <v>73698</v>
      </c>
      <c r="H27" s="22">
        <f>'Pr(1)'!H27+'Pr(2)'!H27+'Pr(3)'!H27+'Pr(4)'!H27+'Pr(5)'!H27+'Pr(6)'!H27+'Pr(7)'!H27+'Pr(8)'!H27+'Pr(9)'!H27+'Pr(10)'!H27+'Pr(11)'!H27+'Pr(12)'!H27</f>
        <v>0</v>
      </c>
    </row>
    <row r="28" spans="2:8" ht="16.5" thickBot="1" x14ac:dyDescent="0.3">
      <c r="B28" s="12" t="s">
        <v>24</v>
      </c>
      <c r="C28" s="22">
        <f>'Pr(1)'!C28+'Pr(2)'!C28+'Pr(3)'!C28+'Pr(4)'!C28+'Pr(5)'!C28+'Pr(6)'!C28+'Pr(7)'!C28+'Pr(8)'!C28+'Pr(9)'!C28+'Pr(10)'!C28+'Pr(11)'!C28+'Pr(12)'!C28</f>
        <v>6260000</v>
      </c>
      <c r="D28" s="22">
        <f>'Pr(1)'!D28+'Pr(2)'!D28+'Pr(3)'!D28+'Pr(4)'!D28+'Pr(5)'!D28+'Pr(6)'!D28+'Pr(7)'!D28+'Pr(8)'!D28+'Pr(9)'!D28+'Pr(10)'!D28+'Pr(11)'!D28+'Pr(12)'!D28</f>
        <v>6655565</v>
      </c>
      <c r="E28" s="22">
        <f>'Pr(1)'!E28+'Pr(2)'!E28+'Pr(3)'!E28+'Pr(4)'!E28+'Pr(5)'!E28+'Pr(6)'!E28+'Pr(7)'!E28+'Pr(8)'!E28+'Pr(9)'!E28+'Pr(10)'!E28+'Pr(11)'!E28+'Pr(12)'!E28</f>
        <v>1887601</v>
      </c>
      <c r="F28" s="22">
        <f>'Pr(1)'!F28+'Pr(2)'!F28+'Pr(3)'!F28+'Pr(4)'!F28+'Pr(5)'!F28+'Pr(6)'!F28+'Pr(7)'!F28+'Pr(8)'!F28+'Pr(9)'!F28+'Pr(10)'!F28+'Pr(11)'!F28+'Pr(12)'!F28</f>
        <v>3852266</v>
      </c>
      <c r="G28" s="22">
        <f>'Pr(1)'!G28+'Pr(2)'!G28+'Pr(3)'!G28+'Pr(4)'!G28+'Pr(5)'!G28+'Pr(6)'!G28+'Pr(7)'!G28+'Pr(8)'!G28+'Pr(9)'!G28+'Pr(10)'!G28+'Pr(11)'!G28+'Pr(12)'!G28</f>
        <v>4722952</v>
      </c>
      <c r="H28" s="22">
        <f>'Pr(1)'!H28+'Pr(2)'!H28+'Pr(3)'!H28+'Pr(4)'!H28+'Pr(5)'!H28+'Pr(6)'!H28+'Pr(7)'!H28+'Pr(8)'!H28+'Pr(9)'!H28+'Pr(10)'!H28+'Pr(11)'!H28+'Pr(12)'!H28</f>
        <v>0</v>
      </c>
    </row>
    <row r="29" spans="2:8" ht="16.5" thickBot="1" x14ac:dyDescent="0.3">
      <c r="B29" s="12"/>
      <c r="C29" s="22"/>
      <c r="D29" s="22"/>
      <c r="E29" s="22"/>
      <c r="F29" s="22"/>
      <c r="G29" s="22"/>
      <c r="H29" s="22"/>
    </row>
    <row r="30" spans="2:8" ht="16.5" thickBot="1" x14ac:dyDescent="0.3">
      <c r="B30" s="12" t="s">
        <v>25</v>
      </c>
      <c r="C30" s="22">
        <f>'Pr(1)'!C30+'Pr(2)'!C30+'Pr(3)'!C30+'Pr(4)'!C30+'Pr(5)'!C30+'Pr(6)'!C30+'Pr(7)'!C30+'Pr(8)'!C30+'Pr(9)'!C30+'Pr(10)'!C30+'Pr(11)'!C30+'Pr(12)'!C30</f>
        <v>0</v>
      </c>
      <c r="D30" s="22">
        <f>'Pr(1)'!D30+'Pr(2)'!D30+'Pr(3)'!D30+'Pr(4)'!D30+'Pr(5)'!D30+'Pr(6)'!D30+'Pr(7)'!D30+'Pr(8)'!D30+'Pr(9)'!D30+'Pr(10)'!D30+'Pr(11)'!D30+'Pr(12)'!D30</f>
        <v>0</v>
      </c>
      <c r="E30" s="22">
        <f>'Pr(1)'!E30+'Pr(2)'!E30+'Pr(3)'!E30+'Pr(4)'!E30+'Pr(5)'!E30+'Pr(6)'!E30+'Pr(7)'!E30+'Pr(8)'!E30+'Pr(9)'!E30+'Pr(10)'!E30+'Pr(11)'!E30+'Pr(12)'!E30</f>
        <v>-9500</v>
      </c>
      <c r="F30" s="22">
        <f>'Pr(1)'!F30+'Pr(2)'!F30+'Pr(3)'!F30+'Pr(4)'!F30+'Pr(5)'!F30+'Pr(6)'!F30+'Pr(7)'!F30+'Pr(8)'!F30+'Pr(9)'!F30+'Pr(10)'!F30+'Pr(11)'!F30+'Pr(12)'!F30</f>
        <v>-10855</v>
      </c>
      <c r="G30" s="22">
        <f>'Pr(1)'!G30+'Pr(2)'!G30+'Pr(3)'!G30+'Pr(4)'!G30+'Pr(5)'!G30+'Pr(6)'!G30+'Pr(7)'!G30+'Pr(8)'!G30+'Pr(9)'!G30+'Pr(10)'!G30+'Pr(11)'!G30+'Pr(12)'!G30</f>
        <v>-15755</v>
      </c>
      <c r="H30" s="22">
        <f>'Pr(1)'!H30+'Pr(2)'!H30+'Pr(3)'!H30+'Pr(4)'!H30+'Pr(5)'!H30+'Pr(6)'!H30+'Pr(7)'!H30+'Pr(8)'!H30+'Pr(9)'!H30+'Pr(10)'!H30+'Pr(11)'!H30+'Pr(12)'!H30</f>
        <v>0</v>
      </c>
    </row>
    <row r="31" spans="2:8" ht="16.5" thickBot="1" x14ac:dyDescent="0.3">
      <c r="B31" s="12" t="s">
        <v>22</v>
      </c>
      <c r="C31" s="22">
        <f>'Pr(1)'!C31+'Pr(2)'!C31+'Pr(3)'!C31+'Pr(4)'!C31+'Pr(5)'!C31+'Pr(6)'!C31+'Pr(7)'!C31+'Pr(8)'!C31+'Pr(9)'!C31+'Pr(10)'!C31+'Pr(11)'!C31+'Pr(12)'!C31</f>
        <v>5593000</v>
      </c>
      <c r="D31" s="22">
        <f>'Pr(1)'!D31+'Pr(2)'!D31+'Pr(3)'!D31+'Pr(4)'!D31+'Pr(5)'!D31+'Pr(6)'!D31+'Pr(7)'!D31+'Pr(8)'!D31+'Pr(9)'!D31+'Pr(10)'!D31+'Pr(11)'!D31+'Pr(12)'!D31</f>
        <v>5593000</v>
      </c>
      <c r="E31" s="22">
        <f>'Pr(1)'!E31+'Pr(2)'!E31+'Pr(3)'!E31+'Pr(4)'!E31+'Pr(5)'!E31+'Pr(6)'!E31+'Pr(7)'!E31+'Pr(8)'!E31+'Pr(9)'!E31+'Pr(10)'!E31+'Pr(11)'!E31+'Pr(12)'!E31</f>
        <v>9396</v>
      </c>
      <c r="F31" s="22">
        <f>'Pr(1)'!F31+'Pr(2)'!F31+'Pr(3)'!F31+'Pr(4)'!F31+'Pr(5)'!F31+'Pr(6)'!F31+'Pr(7)'!F31+'Pr(8)'!F31+'Pr(9)'!F31+'Pr(10)'!F31+'Pr(11)'!F31+'Pr(12)'!F31</f>
        <v>4038548</v>
      </c>
      <c r="G31" s="22">
        <f>'Pr(1)'!G31+'Pr(2)'!G31+'Pr(3)'!G31+'Pr(4)'!G31+'Pr(5)'!G31+'Pr(6)'!G31+'Pr(7)'!G31+'Pr(8)'!G31+'Pr(9)'!G31+'Pr(10)'!G31+'Pr(11)'!G31+'Pr(12)'!G31</f>
        <v>4131304</v>
      </c>
      <c r="H31" s="22">
        <f>'Pr(1)'!H31+'Pr(2)'!H31+'Pr(3)'!H31+'Pr(4)'!H31+'Pr(5)'!H31+'Pr(6)'!H31+'Pr(7)'!H31+'Pr(8)'!H31+'Pr(9)'!H31+'Pr(10)'!H31+'Pr(11)'!H31+'Pr(12)'!H31</f>
        <v>0</v>
      </c>
    </row>
    <row r="32" spans="2:8" ht="29.25" customHeight="1" thickBot="1" x14ac:dyDescent="0.3">
      <c r="B32" s="17" t="s">
        <v>26</v>
      </c>
      <c r="C32" s="22">
        <f>'Pr(1)'!C32+'Pr(2)'!C32+'Pr(3)'!C32+'Pr(4)'!C32+'Pr(5)'!C32+'Pr(6)'!C32+'Pr(7)'!C32+'Pr(8)'!C32+'Pr(9)'!C32+'Pr(10)'!C32+'Pr(11)'!C32+'Pr(12)'!C32</f>
        <v>6945000</v>
      </c>
      <c r="D32" s="22">
        <f>'Pr(1)'!D32+'Pr(2)'!D32+'Pr(3)'!D32+'Pr(4)'!D32+'Pr(5)'!D32+'Pr(6)'!D32+'Pr(7)'!D32+'Pr(8)'!D32+'Pr(9)'!D32+'Pr(10)'!D32+'Pr(11)'!D32+'Pr(12)'!D32</f>
        <v>6697019</v>
      </c>
      <c r="E32" s="22">
        <f>'Pr(1)'!E32+'Pr(2)'!E32+'Pr(3)'!E32+'Pr(4)'!E32+'Pr(5)'!E32+'Pr(6)'!E32+'Pr(7)'!E32+'Pr(8)'!E32+'Pr(9)'!E32+'Pr(10)'!E32+'Pr(11)'!E32+'Pr(12)'!E32</f>
        <v>71046</v>
      </c>
      <c r="F32" s="22">
        <f>'Pr(1)'!F32+'Pr(2)'!F32+'Pr(3)'!F32+'Pr(4)'!F32+'Pr(5)'!F32+'Pr(6)'!F32+'Pr(7)'!F32+'Pr(8)'!F32+'Pr(9)'!F32+'Pr(10)'!F32+'Pr(11)'!F32+'Pr(12)'!F32</f>
        <v>140928</v>
      </c>
      <c r="G32" s="22">
        <f>'Pr(1)'!G32+'Pr(2)'!G32+'Pr(3)'!G32+'Pr(4)'!G32+'Pr(5)'!G32+'Pr(6)'!G32+'Pr(7)'!G32+'Pr(8)'!G32+'Pr(9)'!G32+'Pr(10)'!G32+'Pr(11)'!G32+'Pr(12)'!G32</f>
        <v>3680901</v>
      </c>
      <c r="H32" s="22">
        <f>'Pr(1)'!H32+'Pr(2)'!H32+'Pr(3)'!H32+'Pr(4)'!H32+'Pr(5)'!H32+'Pr(6)'!H32+'Pr(7)'!H32+'Pr(8)'!H32+'Pr(9)'!H32+'Pr(10)'!H32+'Pr(11)'!H32+'Pr(12)'!H32</f>
        <v>0</v>
      </c>
    </row>
    <row r="33" spans="2:8" ht="29.25" customHeight="1" thickBot="1" x14ac:dyDescent="0.3">
      <c r="B33" s="17"/>
      <c r="C33" s="22"/>
      <c r="D33" s="22"/>
      <c r="E33" s="22"/>
      <c r="F33" s="22"/>
      <c r="G33" s="22"/>
      <c r="H33" s="22"/>
    </row>
    <row r="34" spans="2:8" ht="16.5" thickBot="1" x14ac:dyDescent="0.3">
      <c r="B34" s="12" t="s">
        <v>16</v>
      </c>
      <c r="C34" s="22">
        <f>'Pr(1)'!C34+'Pr(2)'!C34+'Pr(3)'!C34+'Pr(4)'!C34+'Pr(5)'!C34+'Pr(6)'!C34+'Pr(7)'!C34+'Pr(8)'!C34+'Pr(9)'!C34+'Pr(10)'!C34+'Pr(11)'!C34+'Pr(12)'!C34</f>
        <v>0</v>
      </c>
      <c r="D34" s="22">
        <f>'Pr(1)'!D34+'Pr(2)'!D34+'Pr(3)'!D34+'Pr(4)'!D34+'Pr(5)'!D34+'Pr(6)'!D34+'Pr(7)'!D34+'Pr(8)'!D34+'Pr(9)'!D34+'Pr(10)'!D34+'Pr(11)'!D34+'Pr(12)'!D34</f>
        <v>0</v>
      </c>
      <c r="E34" s="22">
        <f>'Pr(1)'!E34+'Pr(2)'!E34+'Pr(3)'!E34+'Pr(4)'!E34+'Pr(5)'!E34+'Pr(6)'!E34+'Pr(7)'!E34+'Pr(8)'!E34+'Pr(9)'!E34+'Pr(10)'!E34+'Pr(11)'!E34+'Pr(12)'!E34</f>
        <v>0</v>
      </c>
      <c r="F34" s="22">
        <f>'Pr(1)'!F34+'Pr(2)'!F34+'Pr(3)'!F34+'Pr(4)'!F34+'Pr(5)'!F34+'Pr(6)'!F34+'Pr(7)'!F34+'Pr(8)'!F34+'Pr(9)'!F34+'Pr(10)'!F34+'Pr(11)'!F34+'Pr(12)'!F34</f>
        <v>0</v>
      </c>
      <c r="G34" s="22">
        <f>'Pr(1)'!G34+'Pr(2)'!G34+'Pr(3)'!G34+'Pr(4)'!G34+'Pr(5)'!G34+'Pr(6)'!G34+'Pr(7)'!G34+'Pr(8)'!G34+'Pr(9)'!G34+'Pr(10)'!G34+'Pr(11)'!G34+'Pr(12)'!G34</f>
        <v>0</v>
      </c>
      <c r="H34" s="22">
        <f>'Pr(1)'!H34+'Pr(2)'!H34+'Pr(3)'!H34+'Pr(4)'!H34+'Pr(5)'!H34+'Pr(6)'!H34+'Pr(7)'!H34+'Pr(8)'!H34+'Pr(9)'!H34+'Pr(10)'!H34+'Pr(11)'!H34+'Pr(12)'!H34</f>
        <v>0</v>
      </c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396367800</v>
      </c>
      <c r="D36" s="21">
        <f t="shared" ref="D36:H36" si="3">+D10+D16</f>
        <v>413969678</v>
      </c>
      <c r="E36" s="21">
        <f t="shared" si="3"/>
        <v>57602119</v>
      </c>
      <c r="F36" s="21">
        <f>+F10+F16</f>
        <v>139005122</v>
      </c>
      <c r="G36" s="21">
        <f t="shared" si="3"/>
        <v>220315008</v>
      </c>
      <c r="H36" s="21">
        <f t="shared" si="3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2">
        <f>'Pr(1)'!C38+'Pr(2)'!C38+'Pr(3)'!C38+'Pr(4)'!C38+'Pr(5)'!C38+'Pr(6)'!C38+'Pr(7)'!C38+'Pr(8)'!C38+'Pr(9)'!C38+'Pr(10)'!C38+'Pr(11)'!C38+'Pr(12)'!C38</f>
        <v>15469</v>
      </c>
      <c r="D38" s="22">
        <f>'Pr(1)'!D38+'Pr(2)'!D38+'Pr(3)'!D38+'Pr(4)'!D38+'Pr(5)'!D38+'Pr(6)'!D38+'Pr(7)'!D38+'Pr(8)'!D38+'Pr(9)'!D38+'Pr(10)'!D38+'Pr(11)'!D38+'Pr(12)'!D38</f>
        <v>15489</v>
      </c>
      <c r="E38" s="22">
        <f>'Pr(1)'!E38+'Pr(2)'!E38+'Pr(3)'!E38+'Pr(4)'!E38+'Pr(5)'!E38+'Pr(6)'!E38+'Pr(7)'!E38+'Pr(8)'!E38+'Pr(9)'!E38+'Pr(10)'!E38+'Pr(11)'!E38+'Pr(12)'!E38</f>
        <v>15317</v>
      </c>
      <c r="F38" s="22">
        <f>'Pr(1)'!F38+'Pr(2)'!F38+'Pr(3)'!F38+'Pr(4)'!F38+'Pr(5)'!F38+'Pr(6)'!F38+'Pr(7)'!F38+'Pr(8)'!F38+'Pr(9)'!F38+'Pr(10)'!F38+'Pr(11)'!F38+'Pr(12)'!F38</f>
        <v>14960</v>
      </c>
      <c r="G38" s="22">
        <f>'Pr(1)'!G38+'Pr(2)'!G38+'Pr(3)'!G38+'Pr(4)'!G38+'Pr(5)'!G38+'Pr(6)'!G38+'Pr(7)'!G38+'Pr(8)'!G38+'Pr(9)'!G38+'Pr(10)'!G38+'Pr(11)'!G38+'Pr(12)'!G38</f>
        <v>14318</v>
      </c>
      <c r="H38" s="22">
        <f>'Pr(1)'!H38+'Pr(2)'!H38+'Pr(3)'!H38+'Pr(4)'!H38+'Pr(5)'!H38+'Pr(6)'!H38+'Pr(7)'!H38+'Pr(8)'!H38+'Pr(9)'!H38+'Pr(10)'!H38+'Pr(11)'!H38+'Pr(12)'!H38</f>
        <v>0</v>
      </c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topLeftCell="A7" workbookViewId="0">
      <selection activeCell="M19" sqref="M19"/>
    </sheetView>
  </sheetViews>
  <sheetFormatPr defaultRowHeight="15.75" outlineLevelRow="1" x14ac:dyDescent="0.25"/>
  <cols>
    <col min="1" max="1" width="0.75" customWidth="1"/>
    <col min="2" max="2" width="38" customWidth="1"/>
    <col min="3" max="3" width="9.5" style="24" customWidth="1"/>
    <col min="4" max="4" width="10.125" style="24" customWidth="1"/>
    <col min="5" max="8" width="9" style="24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CONCATENATE('Pol+Pr'!B16,"  ",'Pol+Pr'!C16)</f>
        <v>1700.01.01  Бюджетна програма “Осигуряване на качеството в системата на предучилищното и училищното образование”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12401440</v>
      </c>
      <c r="D10" s="21">
        <f t="shared" ref="D10:H10" si="0">SUM(D12:D14)</f>
        <v>14509721</v>
      </c>
      <c r="E10" s="21">
        <f t="shared" si="0"/>
        <v>2238168</v>
      </c>
      <c r="F10" s="21">
        <f t="shared" si="0"/>
        <v>6152424</v>
      </c>
      <c r="G10" s="21">
        <f t="shared" si="0"/>
        <v>12714959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8351100</v>
      </c>
      <c r="D12" s="22">
        <v>8362425</v>
      </c>
      <c r="E12" s="22">
        <v>1705122</v>
      </c>
      <c r="F12" s="22">
        <v>3913901</v>
      </c>
      <c r="G12" s="22">
        <v>7656112</v>
      </c>
      <c r="H12" s="22"/>
    </row>
    <row r="13" spans="2:8" ht="16.5" thickBot="1" x14ac:dyDescent="0.3">
      <c r="B13" s="15" t="s">
        <v>15</v>
      </c>
      <c r="C13" s="22">
        <v>4050340</v>
      </c>
      <c r="D13" s="22">
        <v>3988324</v>
      </c>
      <c r="E13" s="22">
        <v>533046</v>
      </c>
      <c r="F13" s="22">
        <v>1831136</v>
      </c>
      <c r="G13" s="22">
        <v>3502348</v>
      </c>
      <c r="H13" s="22"/>
    </row>
    <row r="14" spans="2:8" ht="16.5" thickBot="1" x14ac:dyDescent="0.3">
      <c r="B14" s="15" t="s">
        <v>16</v>
      </c>
      <c r="C14" s="22"/>
      <c r="D14" s="22">
        <v>2158972</v>
      </c>
      <c r="E14" s="22"/>
      <c r="F14" s="22">
        <v>407387</v>
      </c>
      <c r="G14" s="22">
        <v>1556499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61100000</v>
      </c>
      <c r="D16" s="21">
        <f t="shared" ref="D16:E16" si="1">SUM(D18,D22,D23,D27,D28,D30,D31,D32,D34)</f>
        <v>27243162</v>
      </c>
      <c r="E16" s="21">
        <f t="shared" si="1"/>
        <v>321913</v>
      </c>
      <c r="F16" s="21">
        <f>SUM(F18,F22,F23,F27,F28,F30,F31,F32,F34)</f>
        <v>336980</v>
      </c>
      <c r="G16" s="21">
        <f>SUM(G18,G22,G23,G27,G28,G30,G31,G32,G34)</f>
        <v>340581</v>
      </c>
      <c r="H16" s="21">
        <f t="shared" ref="H16" si="2">SUM(H18:H34)</f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79</v>
      </c>
      <c r="C18" s="22">
        <v>61100000</v>
      </c>
      <c r="D18" s="22">
        <f>SUM(D19:D21)</f>
        <v>27243162</v>
      </c>
      <c r="E18" s="22">
        <v>321913</v>
      </c>
      <c r="F18" s="22">
        <v>336913</v>
      </c>
      <c r="G18" s="22">
        <v>336913</v>
      </c>
      <c r="H18" s="22"/>
    </row>
    <row r="19" spans="2:8" s="30" customFormat="1" ht="26.25" thickBot="1" x14ac:dyDescent="0.3">
      <c r="B19" s="28" t="s">
        <v>63</v>
      </c>
      <c r="C19" s="29">
        <v>46000000</v>
      </c>
      <c r="D19" s="29">
        <v>25030612</v>
      </c>
      <c r="E19" s="29">
        <v>0</v>
      </c>
      <c r="F19" s="29">
        <v>0</v>
      </c>
      <c r="G19" s="29">
        <v>0</v>
      </c>
      <c r="H19" s="29"/>
    </row>
    <row r="20" spans="2:8" s="30" customFormat="1" ht="39" thickBot="1" x14ac:dyDescent="0.3">
      <c r="B20" s="28" t="s">
        <v>64</v>
      </c>
      <c r="C20" s="29">
        <v>14700000</v>
      </c>
      <c r="D20" s="29">
        <f>C20-11522146-1365304</f>
        <v>1812550</v>
      </c>
      <c r="E20" s="29">
        <v>0</v>
      </c>
      <c r="F20" s="29">
        <v>0</v>
      </c>
      <c r="G20" s="29">
        <v>0</v>
      </c>
      <c r="H20" s="29"/>
    </row>
    <row r="21" spans="2:8" s="30" customFormat="1" ht="39" thickBot="1" x14ac:dyDescent="0.3">
      <c r="B21" s="28" t="s">
        <v>65</v>
      </c>
      <c r="C21" s="29">
        <v>400000</v>
      </c>
      <c r="D21" s="29">
        <v>400000</v>
      </c>
      <c r="E21" s="29">
        <v>0</v>
      </c>
      <c r="F21" s="29">
        <v>336913</v>
      </c>
      <c r="G21" s="29">
        <v>336913</v>
      </c>
      <c r="H21" s="29"/>
    </row>
    <row r="22" spans="2:8" ht="16.5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21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>
        <v>67</v>
      </c>
      <c r="G27" s="22">
        <v>3668</v>
      </c>
      <c r="H27" s="22"/>
    </row>
    <row r="28" spans="2:8" ht="16.5" thickBot="1" x14ac:dyDescent="0.3">
      <c r="B28" s="12" t="s">
        <v>24</v>
      </c>
      <c r="C28" s="22"/>
      <c r="D28" s="22"/>
      <c r="E28" s="22"/>
      <c r="F28" s="22"/>
      <c r="G28" s="22"/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73501440</v>
      </c>
      <c r="D36" s="21">
        <f t="shared" ref="D36:H36" si="3">+D10+D16</f>
        <v>41752883</v>
      </c>
      <c r="E36" s="21">
        <f t="shared" si="3"/>
        <v>2560081</v>
      </c>
      <c r="F36" s="21">
        <f t="shared" si="3"/>
        <v>6489404</v>
      </c>
      <c r="G36" s="21">
        <f t="shared" si="3"/>
        <v>13055540</v>
      </c>
      <c r="H36" s="21">
        <f t="shared" si="3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505</v>
      </c>
      <c r="D38" s="23">
        <v>505</v>
      </c>
      <c r="E38" s="23">
        <v>467</v>
      </c>
      <c r="F38" s="23">
        <v>463</v>
      </c>
      <c r="G38" s="23">
        <v>462</v>
      </c>
      <c r="H38" s="23"/>
    </row>
    <row r="39" spans="2:8" x14ac:dyDescent="0.25">
      <c r="B39" s="16"/>
    </row>
  </sheetData>
  <mergeCells count="5">
    <mergeCell ref="B6:H6"/>
    <mergeCell ref="B3:H3"/>
    <mergeCell ref="B4:H4"/>
    <mergeCell ref="B5:H5"/>
    <mergeCell ref="C8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topLeftCell="A7" workbookViewId="0">
      <selection activeCell="K15" sqref="K15"/>
    </sheetView>
  </sheetViews>
  <sheetFormatPr defaultRowHeight="15.75" outlineLevelRow="1" x14ac:dyDescent="0.25"/>
  <cols>
    <col min="1" max="1" width="2.75" customWidth="1"/>
    <col min="2" max="2" width="38" customWidth="1"/>
    <col min="3" max="3" width="9" style="24"/>
    <col min="4" max="4" width="10" style="24" customWidth="1"/>
    <col min="5" max="8" width="9" style="24"/>
    <col min="11" max="11" width="9.625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CONCATENATE('Pol+Pr'!B17,"  ",'Pol+Pr'!C17)</f>
        <v>1700.01.02  Бюджетна програма „Улесняване на достъпа до образование. Приобщаващо образование”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30212635</v>
      </c>
      <c r="D10" s="21">
        <f>SUM(D12:D14)</f>
        <v>59592603</v>
      </c>
      <c r="E10" s="21">
        <f>SUM(E12:E14)</f>
        <v>6194571</v>
      </c>
      <c r="F10" s="21">
        <f t="shared" ref="F10:H10" si="0">SUM(F12:F14)</f>
        <v>21200034</v>
      </c>
      <c r="G10" s="21">
        <f t="shared" si="0"/>
        <v>37011340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25199590</v>
      </c>
      <c r="D12" s="22">
        <v>27100045</v>
      </c>
      <c r="E12" s="22">
        <v>5646107</v>
      </c>
      <c r="F12" s="22">
        <v>12055513</v>
      </c>
      <c r="G12" s="22">
        <v>17988322</v>
      </c>
      <c r="H12" s="22"/>
    </row>
    <row r="13" spans="2:8" ht="16.5" thickBot="1" x14ac:dyDescent="0.3">
      <c r="B13" s="15" t="s">
        <v>15</v>
      </c>
      <c r="C13" s="22">
        <v>5013045</v>
      </c>
      <c r="D13" s="22">
        <v>7490855</v>
      </c>
      <c r="E13" s="22">
        <v>543470</v>
      </c>
      <c r="F13" s="22">
        <v>1168301</v>
      </c>
      <c r="G13" s="22">
        <v>3415664</v>
      </c>
      <c r="H13" s="22"/>
    </row>
    <row r="14" spans="2:8" ht="16.5" thickBot="1" x14ac:dyDescent="0.3">
      <c r="B14" s="15" t="s">
        <v>16</v>
      </c>
      <c r="C14" s="22">
        <v>0</v>
      </c>
      <c r="D14" s="22">
        <v>25001703</v>
      </c>
      <c r="E14" s="22">
        <v>4994</v>
      </c>
      <c r="F14" s="22">
        <v>7976220</v>
      </c>
      <c r="G14" s="22">
        <v>15607354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38957947</v>
      </c>
      <c r="D16" s="21">
        <f t="shared" ref="D16:H16" si="1">SUM(D18,D22,D23,D27,D28,D30,D31,D32,D34)</f>
        <v>20642040</v>
      </c>
      <c r="E16" s="21">
        <f t="shared" si="1"/>
        <v>1610381</v>
      </c>
      <c r="F16" s="21">
        <f t="shared" si="1"/>
        <v>3864233</v>
      </c>
      <c r="G16" s="21">
        <f t="shared" si="1"/>
        <v>4194601</v>
      </c>
      <c r="H16" s="21">
        <f t="shared" si="1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79</v>
      </c>
      <c r="C18" s="22">
        <v>30176200</v>
      </c>
      <c r="D18" s="22">
        <f>SUM(D19:D21)</f>
        <v>11058051</v>
      </c>
      <c r="E18" s="22">
        <v>0</v>
      </c>
      <c r="F18" s="22">
        <v>0</v>
      </c>
      <c r="G18" s="22"/>
      <c r="H18" s="22"/>
    </row>
    <row r="19" spans="2:8" s="31" customFormat="1" ht="39" thickBot="1" x14ac:dyDescent="0.3">
      <c r="B19" s="28" t="s">
        <v>66</v>
      </c>
      <c r="C19" s="29">
        <v>28346200</v>
      </c>
      <c r="D19" s="29">
        <f>C19-430865-18687284</f>
        <v>9228051</v>
      </c>
      <c r="E19" s="29">
        <v>0</v>
      </c>
      <c r="F19" s="29">
        <v>0</v>
      </c>
      <c r="G19" s="29"/>
      <c r="H19" s="29"/>
    </row>
    <row r="20" spans="2:8" s="31" customFormat="1" ht="39" thickBot="1" x14ac:dyDescent="0.3">
      <c r="B20" s="28" t="s">
        <v>67</v>
      </c>
      <c r="C20" s="29">
        <v>1070000</v>
      </c>
      <c r="D20" s="29">
        <v>1070000</v>
      </c>
      <c r="E20" s="29">
        <v>0</v>
      </c>
      <c r="F20" s="29">
        <v>0</v>
      </c>
      <c r="G20" s="29"/>
      <c r="H20" s="29"/>
    </row>
    <row r="21" spans="2:8" s="31" customFormat="1" ht="26.25" thickBot="1" x14ac:dyDescent="0.3">
      <c r="B21" s="28" t="s">
        <v>68</v>
      </c>
      <c r="C21" s="29">
        <v>760000</v>
      </c>
      <c r="D21" s="29">
        <v>760000</v>
      </c>
      <c r="E21" s="29">
        <v>0</v>
      </c>
      <c r="F21" s="29">
        <v>0</v>
      </c>
      <c r="G21" s="29"/>
      <c r="H21" s="29"/>
    </row>
    <row r="22" spans="2:8" ht="16.5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80</v>
      </c>
      <c r="C23" s="22">
        <v>8781747</v>
      </c>
      <c r="D23" s="22">
        <v>9326555</v>
      </c>
      <c r="E23" s="22">
        <v>1610381</v>
      </c>
      <c r="F23" s="22">
        <v>3697136</v>
      </c>
      <c r="G23" s="22">
        <v>3953938</v>
      </c>
      <c r="H23" s="22"/>
    </row>
    <row r="24" spans="2:8" s="31" customFormat="1" ht="26.25" thickBot="1" x14ac:dyDescent="0.3">
      <c r="B24" s="28" t="s">
        <v>69</v>
      </c>
      <c r="C24" s="29">
        <v>8781747</v>
      </c>
      <c r="D24" s="29">
        <v>9326555</v>
      </c>
      <c r="E24" s="29">
        <v>1610381</v>
      </c>
      <c r="F24" s="29">
        <v>3697136</v>
      </c>
      <c r="G24" s="29">
        <v>3953938</v>
      </c>
      <c r="H24" s="29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/>
      <c r="G27" s="22"/>
      <c r="H27" s="22"/>
    </row>
    <row r="28" spans="2:8" ht="16.5" thickBot="1" x14ac:dyDescent="0.3">
      <c r="B28" s="12" t="s">
        <v>24</v>
      </c>
      <c r="C28" s="22"/>
      <c r="D28" s="22">
        <v>257434</v>
      </c>
      <c r="E28" s="22"/>
      <c r="F28" s="22">
        <v>167097</v>
      </c>
      <c r="G28" s="22">
        <v>240663</v>
      </c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69170582</v>
      </c>
      <c r="D36" s="21">
        <f t="shared" ref="D36:H36" si="2">+D10+D16</f>
        <v>80234643</v>
      </c>
      <c r="E36" s="21">
        <f t="shared" si="2"/>
        <v>7804952</v>
      </c>
      <c r="F36" s="21">
        <f t="shared" si="2"/>
        <v>25064267</v>
      </c>
      <c r="G36" s="21">
        <f t="shared" si="2"/>
        <v>41205941</v>
      </c>
      <c r="H36" s="21">
        <f t="shared" si="2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1802</v>
      </c>
      <c r="D38" s="23">
        <v>1802</v>
      </c>
      <c r="E38" s="23">
        <v>1797</v>
      </c>
      <c r="F38" s="23">
        <v>1801</v>
      </c>
      <c r="G38" s="23">
        <v>1657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9"/>
  <sheetViews>
    <sheetView workbookViewId="0">
      <selection activeCell="L9" sqref="L9:O30"/>
    </sheetView>
  </sheetViews>
  <sheetFormatPr defaultRowHeight="15.75" outlineLevelRow="1" x14ac:dyDescent="0.25"/>
  <cols>
    <col min="1" max="1" width="3.375" customWidth="1"/>
    <col min="2" max="2" width="38" customWidth="1"/>
    <col min="3" max="4" width="9.5" bestFit="1" customWidth="1"/>
    <col min="5" max="6" width="9.125" bestFit="1" customWidth="1"/>
    <col min="7" max="7" width="10.25" customWidth="1"/>
    <col min="8" max="8" width="9.125" bestFit="1" customWidth="1"/>
    <col min="12" max="12" width="11.25" customWidth="1"/>
    <col min="13" max="13" width="10.75" customWidth="1"/>
    <col min="14" max="14" width="11.25" customWidth="1"/>
    <col min="15" max="15" width="12.5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CONCATENATE('Pol+Pr'!B18,"  ",'Pol+Pr'!C18)</f>
        <v>1700.01.03  Бюджетна програма „Училищно образование”</v>
      </c>
      <c r="C6" s="43"/>
      <c r="D6" s="43"/>
      <c r="E6" s="43"/>
      <c r="F6" s="43"/>
      <c r="G6" s="43"/>
      <c r="H6" s="44"/>
    </row>
    <row r="7" spans="2:8" ht="21.75" customHeight="1" x14ac:dyDescent="0.25">
      <c r="B7" s="18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18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206508478</v>
      </c>
      <c r="D10" s="21">
        <f t="shared" ref="D10:H10" si="0">SUM(D12:D14)</f>
        <v>210081099</v>
      </c>
      <c r="E10" s="21">
        <f t="shared" si="0"/>
        <v>41790606</v>
      </c>
      <c r="F10" s="21">
        <f t="shared" si="0"/>
        <v>88451082</v>
      </c>
      <c r="G10" s="21">
        <f t="shared" si="0"/>
        <v>134141026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166907160</v>
      </c>
      <c r="D12" s="22">
        <v>169275278</v>
      </c>
      <c r="E12" s="22">
        <v>36633518</v>
      </c>
      <c r="F12" s="22">
        <v>76335394</v>
      </c>
      <c r="G12" s="22">
        <v>115212941</v>
      </c>
      <c r="H12" s="22"/>
    </row>
    <row r="13" spans="2:8" ht="16.5" thickBot="1" x14ac:dyDescent="0.3">
      <c r="B13" s="15" t="s">
        <v>15</v>
      </c>
      <c r="C13" s="22">
        <v>36846318</v>
      </c>
      <c r="D13" s="22">
        <v>37140421</v>
      </c>
      <c r="E13" s="22">
        <v>5096881</v>
      </c>
      <c r="F13" s="22">
        <v>11569879</v>
      </c>
      <c r="G13" s="22">
        <v>17726421</v>
      </c>
      <c r="H13" s="22"/>
    </row>
    <row r="14" spans="2:8" ht="16.5" thickBot="1" x14ac:dyDescent="0.3">
      <c r="B14" s="15" t="s">
        <v>16</v>
      </c>
      <c r="C14" s="22">
        <v>2755000</v>
      </c>
      <c r="D14" s="22">
        <v>3665400</v>
      </c>
      <c r="E14" s="22">
        <v>60207</v>
      </c>
      <c r="F14" s="22">
        <v>545809</v>
      </c>
      <c r="G14" s="22">
        <v>1201664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17000000</v>
      </c>
      <c r="D16" s="21">
        <f t="shared" ref="D16:F16" si="1">SUM(D18,D22,D23,D27,D28,D30,D31,D32,D34)</f>
        <v>7597587</v>
      </c>
      <c r="E16" s="21">
        <f t="shared" si="1"/>
        <v>0</v>
      </c>
      <c r="F16" s="21">
        <f t="shared" si="1"/>
        <v>0</v>
      </c>
      <c r="G16" s="21">
        <f t="shared" ref="G16:H16" si="2">SUM(G18:G34)</f>
        <v>568</v>
      </c>
      <c r="H16" s="21">
        <f t="shared" si="2"/>
        <v>0</v>
      </c>
    </row>
    <row r="17" spans="2:15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15" ht="16.5" thickBot="1" x14ac:dyDescent="0.3">
      <c r="B18" s="12" t="s">
        <v>79</v>
      </c>
      <c r="C18" s="22">
        <v>17000000</v>
      </c>
      <c r="D18" s="22">
        <v>7597587</v>
      </c>
      <c r="E18" s="22">
        <v>0</v>
      </c>
      <c r="F18" s="22">
        <v>0</v>
      </c>
      <c r="G18" s="22"/>
      <c r="H18" s="22"/>
    </row>
    <row r="19" spans="2:15" s="31" customFormat="1" ht="39" thickBot="1" x14ac:dyDescent="0.3">
      <c r="B19" s="28" t="s">
        <v>70</v>
      </c>
      <c r="C19" s="29">
        <v>17000000</v>
      </c>
      <c r="D19" s="29">
        <v>0</v>
      </c>
      <c r="E19" s="29">
        <v>0</v>
      </c>
      <c r="F19" s="29">
        <v>0</v>
      </c>
      <c r="G19" s="29"/>
      <c r="H19" s="29"/>
      <c r="L19"/>
      <c r="M19"/>
      <c r="N19"/>
      <c r="O19"/>
    </row>
    <row r="20" spans="2:15" ht="16.5" outlineLevel="1" thickBot="1" x14ac:dyDescent="0.3">
      <c r="B20" s="12"/>
      <c r="C20" s="22"/>
      <c r="D20" s="22"/>
      <c r="E20" s="22"/>
      <c r="F20" s="22"/>
      <c r="G20" s="22"/>
      <c r="H20" s="22"/>
    </row>
    <row r="21" spans="2:15" ht="16.5" outlineLevel="1" thickBot="1" x14ac:dyDescent="0.3">
      <c r="B21" s="12"/>
      <c r="C21" s="22"/>
      <c r="D21" s="22"/>
      <c r="E21" s="22"/>
      <c r="F21" s="22"/>
      <c r="G21" s="22"/>
      <c r="H21" s="22"/>
    </row>
    <row r="22" spans="2:15" ht="16.5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15" ht="16.5" thickBot="1" x14ac:dyDescent="0.3">
      <c r="B23" s="12" t="s">
        <v>21</v>
      </c>
      <c r="C23" s="22"/>
      <c r="D23" s="22"/>
      <c r="E23" s="22"/>
      <c r="F23" s="22"/>
      <c r="G23" s="22"/>
      <c r="H23" s="22"/>
    </row>
    <row r="24" spans="2:15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15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15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15" ht="26.25" collapsed="1" thickBot="1" x14ac:dyDescent="0.3">
      <c r="B27" s="12" t="s">
        <v>23</v>
      </c>
      <c r="C27" s="22"/>
      <c r="D27" s="22"/>
      <c r="E27" s="22"/>
      <c r="F27" s="22"/>
      <c r="G27" s="22"/>
      <c r="H27" s="22"/>
    </row>
    <row r="28" spans="2:15" ht="16.5" thickBot="1" x14ac:dyDescent="0.3">
      <c r="B28" s="12" t="s">
        <v>24</v>
      </c>
      <c r="C28" s="22"/>
      <c r="D28" s="22"/>
      <c r="E28" s="22"/>
      <c r="F28" s="22"/>
      <c r="G28" s="22"/>
      <c r="H28" s="22"/>
    </row>
    <row r="29" spans="2:15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15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15" ht="16.5" thickBot="1" x14ac:dyDescent="0.3">
      <c r="B31" s="12" t="s">
        <v>22</v>
      </c>
      <c r="C31" s="22"/>
      <c r="D31" s="22"/>
      <c r="E31" s="22"/>
      <c r="F31" s="22"/>
      <c r="G31" s="22">
        <v>568</v>
      </c>
      <c r="H31" s="22"/>
    </row>
    <row r="32" spans="2:15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223508478</v>
      </c>
      <c r="D36" s="21">
        <f t="shared" ref="D36:H36" si="3">+D10+D16</f>
        <v>217678686</v>
      </c>
      <c r="E36" s="21">
        <f t="shared" si="3"/>
        <v>41790606</v>
      </c>
      <c r="F36" s="21">
        <f t="shared" si="3"/>
        <v>88451082</v>
      </c>
      <c r="G36" s="21">
        <f t="shared" si="3"/>
        <v>134141594</v>
      </c>
      <c r="H36" s="21">
        <f t="shared" si="3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12406</v>
      </c>
      <c r="D38" s="23">
        <v>12414</v>
      </c>
      <c r="E38" s="23">
        <v>12311</v>
      </c>
      <c r="F38" s="23">
        <v>11974</v>
      </c>
      <c r="G38" s="23">
        <v>11471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9"/>
  <sheetViews>
    <sheetView topLeftCell="A4" workbookViewId="0">
      <selection activeCell="G39" sqref="G39"/>
    </sheetView>
  </sheetViews>
  <sheetFormatPr defaultRowHeight="15.75" outlineLevelRow="1" x14ac:dyDescent="0.25"/>
  <cols>
    <col min="1" max="1" width="2.37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CONCATENATE('Pol+Pr'!B19,"  ",'Pol+Pr'!C19)</f>
        <v>1700.01.04  Бюджетна програма „Развитие на способностите на децата и учениците”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11759000</v>
      </c>
      <c r="D10" s="21">
        <f t="shared" ref="D10:H10" si="0">SUM(D12:D14)</f>
        <v>7629202</v>
      </c>
      <c r="E10" s="21">
        <f t="shared" si="0"/>
        <v>1229678</v>
      </c>
      <c r="F10" s="21">
        <f t="shared" si="0"/>
        <v>3151955</v>
      </c>
      <c r="G10" s="21">
        <f t="shared" si="0"/>
        <v>4796263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1948800</v>
      </c>
      <c r="D12" s="22">
        <v>2252300</v>
      </c>
      <c r="E12" s="22">
        <v>494419</v>
      </c>
      <c r="F12" s="22">
        <v>1090590</v>
      </c>
      <c r="G12" s="22">
        <v>1662211</v>
      </c>
      <c r="H12" s="22"/>
    </row>
    <row r="13" spans="2:8" ht="16.5" thickBot="1" x14ac:dyDescent="0.3">
      <c r="B13" s="15" t="s">
        <v>15</v>
      </c>
      <c r="C13" s="22">
        <v>9810200</v>
      </c>
      <c r="D13" s="22">
        <v>5353924</v>
      </c>
      <c r="E13" s="22">
        <v>707326</v>
      </c>
      <c r="F13" s="22">
        <v>2024057</v>
      </c>
      <c r="G13" s="22">
        <v>3065807</v>
      </c>
      <c r="H13" s="22"/>
    </row>
    <row r="14" spans="2:8" ht="16.5" thickBot="1" x14ac:dyDescent="0.3">
      <c r="B14" s="15" t="s">
        <v>16</v>
      </c>
      <c r="C14" s="22">
        <v>0</v>
      </c>
      <c r="D14" s="22">
        <v>22978</v>
      </c>
      <c r="E14" s="22">
        <v>27933</v>
      </c>
      <c r="F14" s="22">
        <v>37308</v>
      </c>
      <c r="G14" s="22">
        <v>68245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0</v>
      </c>
      <c r="D16" s="21">
        <f t="shared" ref="D16:H16" si="1">SUM(D18,D22,D23,D27,D28,D30,D31,D32,D34)</f>
        <v>90137</v>
      </c>
      <c r="E16" s="21">
        <f t="shared" si="1"/>
        <v>22747</v>
      </c>
      <c r="F16" s="21">
        <f t="shared" si="1"/>
        <v>44347</v>
      </c>
      <c r="G16" s="21">
        <f t="shared" si="1"/>
        <v>59024</v>
      </c>
      <c r="H16" s="21">
        <f t="shared" si="1"/>
        <v>0</v>
      </c>
    </row>
    <row r="17" spans="2:15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15" ht="16.5" thickBot="1" x14ac:dyDescent="0.3">
      <c r="B18" s="12" t="s">
        <v>15</v>
      </c>
      <c r="C18" s="22"/>
      <c r="D18" s="22"/>
      <c r="E18" s="22"/>
      <c r="F18" s="22"/>
      <c r="G18" s="22"/>
      <c r="H18" s="22"/>
    </row>
    <row r="19" spans="2:15" ht="16.5" hidden="1" outlineLevel="1" thickBot="1" x14ac:dyDescent="0.3">
      <c r="B19" s="12"/>
      <c r="C19" s="22"/>
      <c r="D19" s="22"/>
      <c r="E19" s="22"/>
      <c r="F19" s="22"/>
      <c r="G19" s="22"/>
      <c r="H19" s="22"/>
    </row>
    <row r="20" spans="2:15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15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15" ht="16.5" collapsed="1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15" ht="16.5" thickBot="1" x14ac:dyDescent="0.3">
      <c r="B23" s="12" t="s">
        <v>80</v>
      </c>
      <c r="C23" s="22">
        <v>0</v>
      </c>
      <c r="D23" s="22">
        <v>63315</v>
      </c>
      <c r="E23" s="22">
        <v>12825</v>
      </c>
      <c r="F23" s="22">
        <v>34425</v>
      </c>
      <c r="G23" s="22">
        <v>48885</v>
      </c>
      <c r="H23" s="22"/>
    </row>
    <row r="24" spans="2:15" s="31" customFormat="1" ht="21" customHeight="1" thickBot="1" x14ac:dyDescent="0.3">
      <c r="B24" s="28" t="s">
        <v>81</v>
      </c>
      <c r="C24" s="29"/>
      <c r="D24" s="29">
        <v>63315</v>
      </c>
      <c r="E24" s="29">
        <v>12825</v>
      </c>
      <c r="F24" s="29">
        <v>34425</v>
      </c>
      <c r="G24" s="29">
        <v>48885</v>
      </c>
      <c r="H24" s="29"/>
      <c r="L24"/>
      <c r="M24"/>
      <c r="N24"/>
      <c r="O24"/>
    </row>
    <row r="25" spans="2:15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15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15" ht="26.25" collapsed="1" thickBot="1" x14ac:dyDescent="0.3">
      <c r="B27" s="12" t="s">
        <v>23</v>
      </c>
      <c r="C27" s="22">
        <v>0</v>
      </c>
      <c r="D27" s="22">
        <v>9922</v>
      </c>
      <c r="E27" s="22">
        <v>9922</v>
      </c>
      <c r="F27" s="22">
        <v>9922</v>
      </c>
      <c r="G27" s="22">
        <v>10139</v>
      </c>
      <c r="H27" s="22"/>
    </row>
    <row r="28" spans="2:15" ht="16.5" thickBot="1" x14ac:dyDescent="0.3">
      <c r="B28" s="12" t="s">
        <v>24</v>
      </c>
      <c r="C28" s="22"/>
      <c r="D28" s="22">
        <v>16900</v>
      </c>
      <c r="E28" s="22"/>
      <c r="F28" s="22"/>
      <c r="G28" s="22"/>
      <c r="H28" s="22"/>
    </row>
    <row r="29" spans="2:15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15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15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15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11759000</v>
      </c>
      <c r="D36" s="21">
        <f t="shared" ref="D36:H36" si="2">+D10+D16</f>
        <v>7719339</v>
      </c>
      <c r="E36" s="21">
        <f t="shared" si="2"/>
        <v>1252425</v>
      </c>
      <c r="F36" s="21">
        <f t="shared" si="2"/>
        <v>3196302</v>
      </c>
      <c r="G36" s="21">
        <f t="shared" si="2"/>
        <v>4855287</v>
      </c>
      <c r="H36" s="21">
        <f t="shared" si="2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140</v>
      </c>
      <c r="D38" s="23">
        <v>140</v>
      </c>
      <c r="E38" s="23">
        <v>140</v>
      </c>
      <c r="F38" s="23">
        <v>137</v>
      </c>
      <c r="G38" s="23">
        <v>140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topLeftCell="A4" workbookViewId="0">
      <selection activeCell="F16" sqref="F16:H16"/>
    </sheetView>
  </sheetViews>
  <sheetFormatPr defaultRowHeight="15.75" outlineLevelRow="1" x14ac:dyDescent="0.25"/>
  <cols>
    <col min="1" max="1" width="3.7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CONCATENATE('Pol+Pr'!B20,"  ",'Pol+Pr'!C20)</f>
        <v>1700.01.05  Бюджетна програма „Образование на българите в чужбина”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3062000</v>
      </c>
      <c r="D10" s="21">
        <f t="shared" ref="D10:H10" si="0">SUM(D12:D14)</f>
        <v>2893631</v>
      </c>
      <c r="E10" s="21">
        <f t="shared" si="0"/>
        <v>546391</v>
      </c>
      <c r="F10" s="21">
        <f t="shared" si="0"/>
        <v>1167194</v>
      </c>
      <c r="G10" s="21">
        <f t="shared" si="0"/>
        <v>1608618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951600</v>
      </c>
      <c r="D12" s="22">
        <v>951600</v>
      </c>
      <c r="E12" s="22">
        <v>216099</v>
      </c>
      <c r="F12" s="22">
        <v>436980</v>
      </c>
      <c r="G12" s="22">
        <v>688477</v>
      </c>
      <c r="H12" s="22"/>
    </row>
    <row r="13" spans="2:8" ht="16.5" thickBot="1" x14ac:dyDescent="0.3">
      <c r="B13" s="15" t="s">
        <v>15</v>
      </c>
      <c r="C13" s="22">
        <v>2110400</v>
      </c>
      <c r="D13" s="22">
        <v>1942031</v>
      </c>
      <c r="E13" s="22">
        <v>330292</v>
      </c>
      <c r="F13" s="22">
        <v>730214</v>
      </c>
      <c r="G13" s="22">
        <v>920141</v>
      </c>
      <c r="H13" s="22"/>
    </row>
    <row r="14" spans="2:8" ht="16.5" thickBot="1" x14ac:dyDescent="0.3">
      <c r="B14" s="15" t="s">
        <v>16</v>
      </c>
      <c r="C14" s="22"/>
      <c r="D14" s="22"/>
      <c r="E14" s="22"/>
      <c r="F14" s="22"/>
      <c r="G14" s="22"/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6500000</v>
      </c>
      <c r="D16" s="21">
        <f t="shared" ref="D16:H16" si="1">SUM(D18,D22,D23,D27,D28,D30,D31,D32,D34)</f>
        <v>6252019</v>
      </c>
      <c r="E16" s="21">
        <f t="shared" si="1"/>
        <v>-2719</v>
      </c>
      <c r="F16" s="21">
        <f t="shared" si="1"/>
        <v>-2719</v>
      </c>
      <c r="G16" s="21">
        <f t="shared" si="1"/>
        <v>3496726</v>
      </c>
      <c r="H16" s="21">
        <f t="shared" si="1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15</v>
      </c>
      <c r="C18" s="22"/>
      <c r="D18" s="22"/>
      <c r="E18" s="22"/>
      <c r="F18" s="22"/>
      <c r="G18" s="22"/>
      <c r="H18" s="22"/>
    </row>
    <row r="19" spans="2:8" ht="16.5" hidden="1" outlineLevel="1" thickBot="1" x14ac:dyDescent="0.3">
      <c r="B19" s="26"/>
      <c r="C19" s="22"/>
      <c r="D19" s="22"/>
      <c r="E19" s="22"/>
      <c r="F19" s="22"/>
      <c r="G19" s="22"/>
      <c r="H19" s="22"/>
    </row>
    <row r="20" spans="2:8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21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/>
      <c r="G27" s="22"/>
      <c r="H27" s="22"/>
    </row>
    <row r="28" spans="2:8" ht="16.5" thickBot="1" x14ac:dyDescent="0.3">
      <c r="B28" s="12" t="s">
        <v>24</v>
      </c>
      <c r="C28" s="22"/>
      <c r="D28" s="22"/>
      <c r="E28" s="22"/>
      <c r="F28" s="22"/>
      <c r="G28" s="22"/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8" ht="29.25" customHeight="1" thickBot="1" x14ac:dyDescent="0.3">
      <c r="B32" s="17" t="s">
        <v>26</v>
      </c>
      <c r="C32" s="22">
        <v>6500000</v>
      </c>
      <c r="D32" s="22">
        <v>6252019</v>
      </c>
      <c r="E32" s="22">
        <v>-2719</v>
      </c>
      <c r="F32" s="22">
        <v>-2719</v>
      </c>
      <c r="G32" s="22">
        <v>3496726</v>
      </c>
      <c r="H32" s="22"/>
    </row>
    <row r="33" spans="2:8" ht="29.25" customHeight="1" thickBot="1" x14ac:dyDescent="0.3">
      <c r="B33" s="27" t="s">
        <v>71</v>
      </c>
      <c r="C33" s="22">
        <v>6500000</v>
      </c>
      <c r="D33" s="22">
        <v>6252019</v>
      </c>
      <c r="E33" s="22">
        <v>-2719</v>
      </c>
      <c r="F33" s="22">
        <v>-2719</v>
      </c>
      <c r="G33" s="22">
        <v>3496726</v>
      </c>
      <c r="H33" s="22"/>
    </row>
    <row r="34" spans="2:8" ht="16.5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9562000</v>
      </c>
      <c r="D36" s="21">
        <f t="shared" ref="D36:H36" si="2">+D10+D16</f>
        <v>9145650</v>
      </c>
      <c r="E36" s="21">
        <f t="shared" si="2"/>
        <v>543672</v>
      </c>
      <c r="F36" s="21">
        <f t="shared" si="2"/>
        <v>1164475</v>
      </c>
      <c r="G36" s="21">
        <f t="shared" si="2"/>
        <v>5105344</v>
      </c>
      <c r="H36" s="21">
        <f t="shared" si="2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52</v>
      </c>
      <c r="D38" s="23">
        <v>52</v>
      </c>
      <c r="E38" s="23">
        <v>52</v>
      </c>
      <c r="F38" s="23">
        <v>46</v>
      </c>
      <c r="G38" s="23">
        <v>46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workbookViewId="0">
      <selection activeCell="G22" sqref="G22"/>
    </sheetView>
  </sheetViews>
  <sheetFormatPr defaultRowHeight="15.75" outlineLevelRow="1" x14ac:dyDescent="0.25"/>
  <cols>
    <col min="1" max="1" width="2.2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CONCATENATE('Pol+Pr'!B21,"  ",'Pol+Pr'!C21)</f>
        <v>1700.01.06  Бюджетна програма „Учене през целия живот”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3402000</v>
      </c>
      <c r="D10" s="21">
        <f t="shared" ref="D10:H10" si="0">SUM(D12:D14)</f>
        <v>2629230</v>
      </c>
      <c r="E10" s="21">
        <f t="shared" si="0"/>
        <v>459689</v>
      </c>
      <c r="F10" s="21">
        <f t="shared" si="0"/>
        <v>876049</v>
      </c>
      <c r="G10" s="21">
        <f t="shared" si="0"/>
        <v>1615113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1699550</v>
      </c>
      <c r="D12" s="22">
        <v>1703953</v>
      </c>
      <c r="E12" s="22">
        <v>346071</v>
      </c>
      <c r="F12" s="22">
        <v>725443</v>
      </c>
      <c r="G12" s="22">
        <v>1173743</v>
      </c>
      <c r="H12" s="22"/>
    </row>
    <row r="13" spans="2:8" ht="16.5" thickBot="1" x14ac:dyDescent="0.3">
      <c r="B13" s="15" t="s">
        <v>15</v>
      </c>
      <c r="C13" s="22">
        <v>1702450</v>
      </c>
      <c r="D13" s="22">
        <v>925277</v>
      </c>
      <c r="E13" s="22">
        <v>113618</v>
      </c>
      <c r="F13" s="22">
        <v>150606</v>
      </c>
      <c r="G13" s="22">
        <v>438881</v>
      </c>
      <c r="H13" s="22"/>
    </row>
    <row r="14" spans="2:8" ht="16.5" thickBot="1" x14ac:dyDescent="0.3">
      <c r="B14" s="15" t="s">
        <v>16</v>
      </c>
      <c r="C14" s="22"/>
      <c r="D14" s="22"/>
      <c r="E14" s="22"/>
      <c r="F14" s="22"/>
      <c r="G14" s="22">
        <v>2489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10000</v>
      </c>
      <c r="D16" s="21">
        <f t="shared" ref="D16:H16" si="1">SUM(D18,D22,D23,D27,D28,D30,D31,D32,D34)</f>
        <v>10000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79</v>
      </c>
      <c r="C18" s="22">
        <v>10000</v>
      </c>
      <c r="D18" s="22">
        <v>10000</v>
      </c>
      <c r="E18" s="22">
        <v>0</v>
      </c>
      <c r="F18" s="22">
        <v>0</v>
      </c>
      <c r="G18" s="22">
        <v>0</v>
      </c>
      <c r="H18" s="22"/>
    </row>
    <row r="19" spans="2:8" s="30" customFormat="1" ht="26.25" thickBot="1" x14ac:dyDescent="0.3">
      <c r="B19" s="28" t="s">
        <v>72</v>
      </c>
      <c r="C19" s="29">
        <v>10000</v>
      </c>
      <c r="D19" s="29">
        <v>10000</v>
      </c>
      <c r="E19" s="29">
        <v>0</v>
      </c>
      <c r="F19" s="29">
        <v>0</v>
      </c>
      <c r="G19" s="32">
        <v>0</v>
      </c>
      <c r="H19" s="32"/>
    </row>
    <row r="20" spans="2:8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80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/>
      <c r="G27" s="22"/>
      <c r="H27" s="22"/>
    </row>
    <row r="28" spans="2:8" ht="16.5" thickBot="1" x14ac:dyDescent="0.3">
      <c r="B28" s="12" t="s">
        <v>24</v>
      </c>
      <c r="C28" s="22"/>
      <c r="D28" s="22"/>
      <c r="E28" s="22"/>
      <c r="F28" s="22"/>
      <c r="G28" s="22"/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3412000</v>
      </c>
      <c r="D36" s="21">
        <f t="shared" ref="D36:H36" si="2">+D10+D16</f>
        <v>2639230</v>
      </c>
      <c r="E36" s="21">
        <f t="shared" si="2"/>
        <v>459689</v>
      </c>
      <c r="F36" s="21">
        <f t="shared" si="2"/>
        <v>876049</v>
      </c>
      <c r="G36" s="21">
        <f t="shared" si="2"/>
        <v>1615113</v>
      </c>
      <c r="H36" s="21">
        <f t="shared" si="2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97</v>
      </c>
      <c r="D38" s="23">
        <v>97</v>
      </c>
      <c r="E38" s="23">
        <v>93</v>
      </c>
      <c r="F38" s="23">
        <v>93</v>
      </c>
      <c r="G38" s="23">
        <v>95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workbookViewId="0">
      <selection activeCell="G32" sqref="G32"/>
    </sheetView>
  </sheetViews>
  <sheetFormatPr defaultRowHeight="15.75" outlineLevelRow="1" x14ac:dyDescent="0.25"/>
  <cols>
    <col min="1" max="1" width="1.7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CONCATENATE('Pol+Pr'!B24,"  ",'Pol+Pr'!C24)</f>
        <v>1700.02.01  Бюджетна програма „Подобряване на достъпа и повишаване на качеството във висшето образование”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7195500</v>
      </c>
      <c r="D10" s="21">
        <f t="shared" ref="D10:H10" si="0">SUM(D12:D14)</f>
        <v>7523329</v>
      </c>
      <c r="E10" s="21">
        <f t="shared" si="0"/>
        <v>479105</v>
      </c>
      <c r="F10" s="21">
        <f t="shared" si="0"/>
        <v>992029</v>
      </c>
      <c r="G10" s="21">
        <f t="shared" si="0"/>
        <v>1448056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1575110</v>
      </c>
      <c r="D12" s="22">
        <v>1575110</v>
      </c>
      <c r="E12" s="22">
        <v>374441</v>
      </c>
      <c r="F12" s="22">
        <v>766769</v>
      </c>
      <c r="G12" s="22">
        <v>1183975</v>
      </c>
      <c r="H12" s="22"/>
    </row>
    <row r="13" spans="2:8" ht="16.5" thickBot="1" x14ac:dyDescent="0.3">
      <c r="B13" s="15" t="s">
        <v>15</v>
      </c>
      <c r="C13" s="22">
        <v>5620390</v>
      </c>
      <c r="D13" s="22">
        <v>5933048</v>
      </c>
      <c r="E13" s="22">
        <v>104664</v>
      </c>
      <c r="F13" s="22">
        <v>210089</v>
      </c>
      <c r="G13" s="22">
        <v>248910</v>
      </c>
      <c r="H13" s="22"/>
    </row>
    <row r="14" spans="2:8" ht="16.5" thickBot="1" x14ac:dyDescent="0.3">
      <c r="B14" s="15" t="s">
        <v>16</v>
      </c>
      <c r="C14" s="22"/>
      <c r="D14" s="22">
        <v>15171</v>
      </c>
      <c r="E14" s="22"/>
      <c r="F14" s="22">
        <v>15171</v>
      </c>
      <c r="G14" s="22">
        <v>15171</v>
      </c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0</v>
      </c>
      <c r="D16" s="21">
        <f t="shared" ref="D16:F16" si="1">SUM(D18,D22,D23,D27,D28,D30,D31,D32,D34)</f>
        <v>0</v>
      </c>
      <c r="E16" s="21">
        <f t="shared" si="1"/>
        <v>1174</v>
      </c>
      <c r="F16" s="21">
        <f t="shared" si="1"/>
        <v>1174</v>
      </c>
      <c r="G16" s="21">
        <f t="shared" ref="G16:H16" si="2">SUM(G18:G34)</f>
        <v>1174</v>
      </c>
      <c r="H16" s="21">
        <f t="shared" si="2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15</v>
      </c>
      <c r="C18" s="22"/>
      <c r="D18" s="22"/>
      <c r="E18" s="22"/>
      <c r="F18" s="22"/>
      <c r="G18" s="22"/>
      <c r="H18" s="22"/>
    </row>
    <row r="19" spans="2:8" ht="16.5" hidden="1" outlineLevel="1" thickBot="1" x14ac:dyDescent="0.3">
      <c r="B19" s="12"/>
      <c r="C19" s="22"/>
      <c r="D19" s="22"/>
      <c r="E19" s="22"/>
      <c r="F19" s="22"/>
      <c r="G19" s="22"/>
      <c r="H19" s="22"/>
    </row>
    <row r="20" spans="2:8" ht="16.5" hidden="1" outlineLevel="1" thickBot="1" x14ac:dyDescent="0.3">
      <c r="B20" s="12"/>
      <c r="C20" s="22"/>
      <c r="D20" s="22"/>
      <c r="E20" s="22"/>
      <c r="F20" s="22"/>
      <c r="G20" s="22"/>
      <c r="H20" s="22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/>
      <c r="D22" s="22"/>
      <c r="E22" s="22"/>
      <c r="F22" s="22"/>
      <c r="G22" s="22"/>
      <c r="H22" s="22"/>
    </row>
    <row r="23" spans="2:8" ht="16.5" thickBot="1" x14ac:dyDescent="0.3">
      <c r="B23" s="12" t="s">
        <v>21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/>
      <c r="G27" s="22"/>
      <c r="H27" s="22"/>
    </row>
    <row r="28" spans="2:8" ht="16.5" thickBot="1" x14ac:dyDescent="0.3">
      <c r="B28" s="12" t="s">
        <v>24</v>
      </c>
      <c r="C28" s="22"/>
      <c r="D28" s="22"/>
      <c r="E28" s="22"/>
      <c r="F28" s="22"/>
      <c r="G28" s="22"/>
      <c r="H28" s="22"/>
    </row>
    <row r="29" spans="2:8" ht="16.5" hidden="1" outlineLevel="1" thickBot="1" x14ac:dyDescent="0.3">
      <c r="B29" s="12"/>
      <c r="C29" s="22"/>
      <c r="D29" s="22"/>
      <c r="E29" s="22"/>
      <c r="F29" s="22"/>
      <c r="G29" s="22"/>
      <c r="H29" s="22"/>
    </row>
    <row r="30" spans="2:8" ht="16.5" collapsed="1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>
        <v>0</v>
      </c>
      <c r="D31" s="22">
        <v>0</v>
      </c>
      <c r="E31" s="22">
        <v>1174</v>
      </c>
      <c r="F31" s="22">
        <v>1174</v>
      </c>
      <c r="G31" s="22">
        <v>1174</v>
      </c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7195500</v>
      </c>
      <c r="D36" s="21">
        <f t="shared" ref="D36:H36" si="3">+D10+D16</f>
        <v>7523329</v>
      </c>
      <c r="E36" s="21">
        <f t="shared" si="3"/>
        <v>480279</v>
      </c>
      <c r="F36" s="21">
        <f t="shared" si="3"/>
        <v>993203</v>
      </c>
      <c r="G36" s="21">
        <f t="shared" si="3"/>
        <v>1449230</v>
      </c>
      <c r="H36" s="21">
        <f t="shared" si="3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67</v>
      </c>
      <c r="D38" s="23">
        <v>67</v>
      </c>
      <c r="E38" s="23">
        <v>64</v>
      </c>
      <c r="F38" s="23">
        <v>63</v>
      </c>
      <c r="G38" s="23">
        <v>63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topLeftCell="A8" workbookViewId="0">
      <selection activeCell="G29" sqref="G29"/>
    </sheetView>
  </sheetViews>
  <sheetFormatPr defaultRowHeight="15.75" outlineLevelRow="1" x14ac:dyDescent="0.25"/>
  <cols>
    <col min="1" max="1" width="4.125" customWidth="1"/>
    <col min="2" max="2" width="38" customWidth="1"/>
  </cols>
  <sheetData>
    <row r="3" spans="2:8" x14ac:dyDescent="0.25">
      <c r="B3" s="37" t="s">
        <v>10</v>
      </c>
      <c r="C3" s="37"/>
      <c r="D3" s="37"/>
      <c r="E3" s="37"/>
      <c r="F3" s="37"/>
      <c r="G3" s="37"/>
      <c r="H3" s="37"/>
    </row>
    <row r="4" spans="2:8" x14ac:dyDescent="0.25">
      <c r="B4" s="37" t="str">
        <f>'Pol+Pr'!B9:I9</f>
        <v>към 30.09.2016 г.</v>
      </c>
      <c r="C4" s="37"/>
      <c r="D4" s="37"/>
      <c r="E4" s="37"/>
      <c r="F4" s="37"/>
      <c r="G4" s="37"/>
      <c r="H4" s="37"/>
    </row>
    <row r="5" spans="2:8" ht="16.5" thickBot="1" x14ac:dyDescent="0.3">
      <c r="B5" s="37" t="s">
        <v>2</v>
      </c>
      <c r="C5" s="37"/>
      <c r="D5" s="37"/>
      <c r="E5" s="37"/>
      <c r="F5" s="37"/>
      <c r="G5" s="37"/>
      <c r="H5" s="37"/>
    </row>
    <row r="6" spans="2:8" ht="32.25" customHeight="1" thickBot="1" x14ac:dyDescent="0.3">
      <c r="B6" s="42" t="str">
        <f>CONCATENATE('Pol+Pr'!B25,"  ",'Pol+Pr'!C25)</f>
        <v>1700.02.02  Бюджетна програма „Студентско подпомагане”</v>
      </c>
      <c r="C6" s="43"/>
      <c r="D6" s="43"/>
      <c r="E6" s="43"/>
      <c r="F6" s="43"/>
      <c r="G6" s="43"/>
      <c r="H6" s="44"/>
    </row>
    <row r="7" spans="2:8" ht="21.75" customHeight="1" x14ac:dyDescent="0.25">
      <c r="B7" s="20" t="s">
        <v>11</v>
      </c>
      <c r="C7" s="3" t="s">
        <v>58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 x14ac:dyDescent="0.25">
      <c r="B8" s="20" t="s">
        <v>3</v>
      </c>
      <c r="C8" s="35" t="s">
        <v>52</v>
      </c>
      <c r="D8" s="4" t="s">
        <v>53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 x14ac:dyDescent="0.3">
      <c r="B9" s="7"/>
      <c r="C9" s="36"/>
      <c r="D9" s="5"/>
      <c r="E9" s="6" t="s">
        <v>54</v>
      </c>
      <c r="F9" s="6" t="s">
        <v>55</v>
      </c>
      <c r="G9" s="6" t="s">
        <v>56</v>
      </c>
      <c r="H9" s="6" t="s">
        <v>57</v>
      </c>
    </row>
    <row r="10" spans="2:8" ht="16.5" thickBot="1" x14ac:dyDescent="0.3">
      <c r="B10" s="14" t="s">
        <v>12</v>
      </c>
      <c r="C10" s="21">
        <f>SUM(C12:C14)</f>
        <v>915000</v>
      </c>
      <c r="D10" s="21">
        <f t="shared" ref="D10:H10" si="0">SUM(D12:D14)</f>
        <v>1785160</v>
      </c>
      <c r="E10" s="21">
        <f t="shared" si="0"/>
        <v>131468</v>
      </c>
      <c r="F10" s="21">
        <f t="shared" si="0"/>
        <v>254617</v>
      </c>
      <c r="G10" s="21">
        <f t="shared" si="0"/>
        <v>543577</v>
      </c>
      <c r="H10" s="21">
        <f t="shared" si="0"/>
        <v>0</v>
      </c>
    </row>
    <row r="11" spans="2:8" ht="16.5" thickBot="1" x14ac:dyDescent="0.3">
      <c r="B11" s="12" t="s">
        <v>13</v>
      </c>
      <c r="C11" s="22"/>
      <c r="D11" s="22"/>
      <c r="E11" s="22"/>
      <c r="F11" s="22"/>
      <c r="G11" s="22"/>
      <c r="H11" s="22"/>
    </row>
    <row r="12" spans="2:8" ht="16.5" thickBot="1" x14ac:dyDescent="0.3">
      <c r="B12" s="15" t="s">
        <v>14</v>
      </c>
      <c r="C12" s="22">
        <v>413990</v>
      </c>
      <c r="D12" s="22">
        <v>413990</v>
      </c>
      <c r="E12" s="22">
        <v>67758</v>
      </c>
      <c r="F12" s="22">
        <v>151512</v>
      </c>
      <c r="G12" s="22">
        <v>280973</v>
      </c>
      <c r="H12" s="22"/>
    </row>
    <row r="13" spans="2:8" ht="16.5" thickBot="1" x14ac:dyDescent="0.3">
      <c r="B13" s="15" t="s">
        <v>15</v>
      </c>
      <c r="C13" s="22">
        <v>501010</v>
      </c>
      <c r="D13" s="22">
        <v>1371170</v>
      </c>
      <c r="E13" s="22">
        <v>63710</v>
      </c>
      <c r="F13" s="22">
        <v>103105</v>
      </c>
      <c r="G13" s="22">
        <v>262604</v>
      </c>
      <c r="H13" s="22"/>
    </row>
    <row r="14" spans="2:8" ht="16.5" thickBot="1" x14ac:dyDescent="0.3">
      <c r="B14" s="15" t="s">
        <v>16</v>
      </c>
      <c r="C14" s="22"/>
      <c r="D14" s="22"/>
      <c r="E14" s="22"/>
      <c r="F14" s="22"/>
      <c r="G14" s="22"/>
      <c r="H14" s="22"/>
    </row>
    <row r="15" spans="2:8" ht="16.5" thickBot="1" x14ac:dyDescent="0.3">
      <c r="B15" s="12"/>
      <c r="C15" s="22"/>
      <c r="D15" s="22"/>
      <c r="E15" s="22"/>
      <c r="F15" s="22"/>
      <c r="G15" s="22"/>
      <c r="H15" s="22"/>
    </row>
    <row r="16" spans="2:8" ht="26.25" thickBot="1" x14ac:dyDescent="0.3">
      <c r="B16" s="14" t="s">
        <v>17</v>
      </c>
      <c r="C16" s="21">
        <f>SUM(C18,C22,C23,C27,C28,C30,C31,C32,C34)</f>
        <v>7914000</v>
      </c>
      <c r="D16" s="21">
        <f t="shared" ref="D16:H16" si="1">SUM(D18,D22,D23,D27,D28,D30,D31,D32,D34)</f>
        <v>7985231</v>
      </c>
      <c r="E16" s="21">
        <f t="shared" si="1"/>
        <v>1640252</v>
      </c>
      <c r="F16" s="21">
        <f t="shared" si="1"/>
        <v>3713407</v>
      </c>
      <c r="G16" s="21">
        <f t="shared" si="1"/>
        <v>4572527</v>
      </c>
      <c r="H16" s="21">
        <f t="shared" si="1"/>
        <v>0</v>
      </c>
    </row>
    <row r="17" spans="2:8" ht="16.5" thickBot="1" x14ac:dyDescent="0.3">
      <c r="B17" s="12" t="s">
        <v>13</v>
      </c>
      <c r="C17" s="22"/>
      <c r="D17" s="22"/>
      <c r="E17" s="22"/>
      <c r="F17" s="22"/>
      <c r="G17" s="22"/>
      <c r="H17" s="22"/>
    </row>
    <row r="18" spans="2:8" ht="16.5" thickBot="1" x14ac:dyDescent="0.3">
      <c r="B18" s="12" t="s">
        <v>79</v>
      </c>
      <c r="C18" s="22">
        <v>1914000</v>
      </c>
      <c r="D18" s="22">
        <v>1864000</v>
      </c>
      <c r="E18" s="22">
        <v>0</v>
      </c>
      <c r="F18" s="22">
        <v>282218</v>
      </c>
      <c r="G18" s="22">
        <v>366672</v>
      </c>
      <c r="H18" s="22"/>
    </row>
    <row r="19" spans="2:8" s="31" customFormat="1" ht="26.25" thickBot="1" x14ac:dyDescent="0.3">
      <c r="B19" s="28" t="s">
        <v>73</v>
      </c>
      <c r="C19" s="29">
        <v>1614000</v>
      </c>
      <c r="D19" s="29">
        <v>1614000</v>
      </c>
      <c r="E19" s="29">
        <v>0</v>
      </c>
      <c r="F19" s="29">
        <v>282218</v>
      </c>
      <c r="G19" s="29">
        <v>366672</v>
      </c>
      <c r="H19" s="29"/>
    </row>
    <row r="20" spans="2:8" s="31" customFormat="1" ht="51.75" thickBot="1" x14ac:dyDescent="0.3">
      <c r="B20" s="28" t="s">
        <v>74</v>
      </c>
      <c r="C20" s="29">
        <v>300000</v>
      </c>
      <c r="D20" s="29">
        <f>C20-50000</f>
        <v>250000</v>
      </c>
      <c r="E20" s="29">
        <v>0</v>
      </c>
      <c r="F20" s="29">
        <v>0</v>
      </c>
      <c r="G20" s="29">
        <v>0</v>
      </c>
      <c r="H20" s="29"/>
    </row>
    <row r="21" spans="2:8" ht="16.5" hidden="1" outlineLevel="1" thickBot="1" x14ac:dyDescent="0.3">
      <c r="B21" s="12"/>
      <c r="C21" s="22"/>
      <c r="D21" s="22"/>
      <c r="E21" s="22"/>
      <c r="F21" s="22"/>
      <c r="G21" s="22"/>
      <c r="H21" s="22"/>
    </row>
    <row r="22" spans="2:8" ht="16.5" collapsed="1" thickBot="1" x14ac:dyDescent="0.3">
      <c r="B22" s="12" t="s">
        <v>20</v>
      </c>
      <c r="C22" s="22"/>
      <c r="D22" s="22"/>
      <c r="E22" s="22">
        <v>-4582</v>
      </c>
      <c r="F22" s="22">
        <v>-9663</v>
      </c>
      <c r="G22" s="22">
        <v>-18571</v>
      </c>
      <c r="H22" s="22"/>
    </row>
    <row r="23" spans="2:8" ht="16.5" thickBot="1" x14ac:dyDescent="0.3">
      <c r="B23" s="12" t="s">
        <v>80</v>
      </c>
      <c r="C23" s="22"/>
      <c r="D23" s="22"/>
      <c r="E23" s="22"/>
      <c r="F23" s="22"/>
      <c r="G23" s="22"/>
      <c r="H23" s="22"/>
    </row>
    <row r="24" spans="2:8" ht="16.5" hidden="1" outlineLevel="1" thickBot="1" x14ac:dyDescent="0.3">
      <c r="B24" s="12"/>
      <c r="C24" s="22"/>
      <c r="D24" s="22"/>
      <c r="E24" s="22"/>
      <c r="F24" s="22"/>
      <c r="G24" s="22"/>
      <c r="H24" s="22"/>
    </row>
    <row r="25" spans="2:8" ht="16.5" hidden="1" outlineLevel="1" thickBot="1" x14ac:dyDescent="0.3">
      <c r="B25" s="12"/>
      <c r="C25" s="22"/>
      <c r="D25" s="22"/>
      <c r="E25" s="22"/>
      <c r="F25" s="22"/>
      <c r="G25" s="22"/>
      <c r="H25" s="22"/>
    </row>
    <row r="26" spans="2:8" ht="16.5" hidden="1" outlineLevel="1" thickBot="1" x14ac:dyDescent="0.3">
      <c r="B26" s="12"/>
      <c r="C26" s="22"/>
      <c r="D26" s="22"/>
      <c r="E26" s="22"/>
      <c r="F26" s="22"/>
      <c r="G26" s="22"/>
      <c r="H26" s="22"/>
    </row>
    <row r="27" spans="2:8" ht="26.25" collapsed="1" thickBot="1" x14ac:dyDescent="0.3">
      <c r="B27" s="12" t="s">
        <v>23</v>
      </c>
      <c r="C27" s="22"/>
      <c r="D27" s="22"/>
      <c r="E27" s="22"/>
      <c r="F27" s="22"/>
      <c r="G27" s="22"/>
      <c r="H27" s="22"/>
    </row>
    <row r="28" spans="2:8" ht="16.5" thickBot="1" x14ac:dyDescent="0.3">
      <c r="B28" s="12" t="s">
        <v>24</v>
      </c>
      <c r="C28" s="22">
        <v>6000000</v>
      </c>
      <c r="D28" s="22">
        <v>6121231</v>
      </c>
      <c r="E28" s="22">
        <v>1644834</v>
      </c>
      <c r="F28" s="22">
        <v>3440852</v>
      </c>
      <c r="G28" s="22">
        <v>4224426</v>
      </c>
      <c r="H28" s="22"/>
    </row>
    <row r="29" spans="2:8" ht="39" thickBot="1" x14ac:dyDescent="0.3">
      <c r="B29" s="26" t="s">
        <v>75</v>
      </c>
      <c r="C29" s="22">
        <v>6000000</v>
      </c>
      <c r="D29" s="22">
        <v>6121231</v>
      </c>
      <c r="E29" s="22">
        <v>1644834</v>
      </c>
      <c r="F29" s="22">
        <v>3362080</v>
      </c>
      <c r="G29" s="22">
        <v>4224426</v>
      </c>
      <c r="H29" s="22"/>
    </row>
    <row r="30" spans="2:8" ht="16.5" thickBot="1" x14ac:dyDescent="0.3">
      <c r="B30" s="12" t="s">
        <v>25</v>
      </c>
      <c r="C30" s="22"/>
      <c r="D30" s="22"/>
      <c r="E30" s="22"/>
      <c r="F30" s="22"/>
      <c r="G30" s="22"/>
      <c r="H30" s="22"/>
    </row>
    <row r="31" spans="2:8" ht="16.5" thickBot="1" x14ac:dyDescent="0.3">
      <c r="B31" s="12" t="s">
        <v>22</v>
      </c>
      <c r="C31" s="22"/>
      <c r="D31" s="22"/>
      <c r="E31" s="22"/>
      <c r="F31" s="22"/>
      <c r="G31" s="22"/>
      <c r="H31" s="22"/>
    </row>
    <row r="32" spans="2:8" ht="29.25" customHeight="1" thickBot="1" x14ac:dyDescent="0.3">
      <c r="B32" s="17" t="s">
        <v>26</v>
      </c>
      <c r="C32" s="22"/>
      <c r="D32" s="22"/>
      <c r="E32" s="22"/>
      <c r="F32" s="22"/>
      <c r="G32" s="22"/>
      <c r="H32" s="22"/>
    </row>
    <row r="33" spans="2:8" ht="29.25" hidden="1" customHeight="1" outlineLevel="1" thickBot="1" x14ac:dyDescent="0.3">
      <c r="B33" s="17"/>
      <c r="C33" s="22"/>
      <c r="D33" s="22"/>
      <c r="E33" s="22"/>
      <c r="F33" s="22"/>
      <c r="G33" s="22"/>
      <c r="H33" s="22"/>
    </row>
    <row r="34" spans="2:8" ht="16.5" collapsed="1" thickBot="1" x14ac:dyDescent="0.3">
      <c r="B34" s="12" t="s">
        <v>16</v>
      </c>
      <c r="C34" s="22"/>
      <c r="D34" s="22"/>
      <c r="E34" s="22"/>
      <c r="F34" s="22"/>
      <c r="G34" s="22"/>
      <c r="H34" s="22"/>
    </row>
    <row r="35" spans="2:8" ht="16.5" thickBot="1" x14ac:dyDescent="0.3">
      <c r="B35" s="12"/>
      <c r="C35" s="22"/>
      <c r="D35" s="22"/>
      <c r="E35" s="22"/>
      <c r="F35" s="22"/>
      <c r="G35" s="22"/>
      <c r="H35" s="22"/>
    </row>
    <row r="36" spans="2:8" ht="16.5" thickBot="1" x14ac:dyDescent="0.3">
      <c r="B36" s="14" t="s">
        <v>18</v>
      </c>
      <c r="C36" s="21">
        <f>+C10+C16</f>
        <v>8829000</v>
      </c>
      <c r="D36" s="21">
        <f t="shared" ref="D36:H36" si="2">+D10+D16</f>
        <v>9770391</v>
      </c>
      <c r="E36" s="21">
        <f t="shared" si="2"/>
        <v>1771720</v>
      </c>
      <c r="F36" s="21">
        <f t="shared" si="2"/>
        <v>3968024</v>
      </c>
      <c r="G36" s="21">
        <f t="shared" si="2"/>
        <v>5116104</v>
      </c>
      <c r="H36" s="21">
        <f t="shared" si="2"/>
        <v>0</v>
      </c>
    </row>
    <row r="37" spans="2:8" ht="16.5" thickBot="1" x14ac:dyDescent="0.3">
      <c r="B37" s="12"/>
      <c r="C37" s="22"/>
      <c r="D37" s="22"/>
      <c r="E37" s="22"/>
      <c r="F37" s="22"/>
      <c r="G37" s="22"/>
      <c r="H37" s="22"/>
    </row>
    <row r="38" spans="2:8" ht="16.5" thickBot="1" x14ac:dyDescent="0.3">
      <c r="B38" s="12" t="s">
        <v>19</v>
      </c>
      <c r="C38" s="23">
        <v>17</v>
      </c>
      <c r="D38" s="23">
        <v>17</v>
      </c>
      <c r="E38" s="23">
        <v>17</v>
      </c>
      <c r="F38" s="23">
        <v>17</v>
      </c>
      <c r="G38" s="23">
        <v>17</v>
      </c>
      <c r="H38" s="23"/>
    </row>
    <row r="39" spans="2:8" x14ac:dyDescent="0.25">
      <c r="B39" s="16"/>
    </row>
  </sheetData>
  <mergeCells count="5">
    <mergeCell ref="B3:H3"/>
    <mergeCell ref="B4:H4"/>
    <mergeCell ref="B5:H5"/>
    <mergeCell ref="B6:H6"/>
    <mergeCell ref="C8:C9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Pol+Pr</vt:lpstr>
      <vt:lpstr>Pr(1)</vt:lpstr>
      <vt:lpstr>Pr(2)</vt:lpstr>
      <vt:lpstr>Pr(3)</vt:lpstr>
      <vt:lpstr>Pr(4)</vt:lpstr>
      <vt:lpstr>Pr(5)</vt:lpstr>
      <vt:lpstr>Pr(6)</vt:lpstr>
      <vt:lpstr>Pr(7)</vt:lpstr>
      <vt:lpstr>Pr(8)</vt:lpstr>
      <vt:lpstr>Pr(9)</vt:lpstr>
      <vt:lpstr>Pr(10)</vt:lpstr>
      <vt:lpstr>Pr(11)</vt:lpstr>
      <vt:lpstr>Pr(12)</vt:lpstr>
      <vt:lpstr>общо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Mariyana I Lambova</cp:lastModifiedBy>
  <cp:lastPrinted>2016-08-04T15:30:09Z</cp:lastPrinted>
  <dcterms:created xsi:type="dcterms:W3CDTF">2015-04-03T10:40:06Z</dcterms:created>
  <dcterms:modified xsi:type="dcterms:W3CDTF">2016-11-29T08:56:49Z</dcterms:modified>
</cp:coreProperties>
</file>